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Plany IŚ 2021-22\"/>
    </mc:Choice>
  </mc:AlternateContent>
  <xr:revisionPtr revIDLastSave="0" documentId="13_ncr:1_{339FC55A-952D-4A6A-BA50-DC58F32B37F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lan studiów I st. stacjon." sheetId="7" r:id="rId1"/>
    <sheet name="plan studiów I st. niestacjon." sheetId="8" r:id="rId2"/>
    <sheet name="plan studiów II st. stacjon." sheetId="5" r:id="rId3"/>
    <sheet name="plan studiów II st. niestacjon." sheetId="9" r:id="rId4"/>
  </sheets>
  <definedNames>
    <definedName name="_xlnm.Print_Area" localSheetId="1">'plan studiów I st. niestacjon.'!$A$1:$AQ$248</definedName>
    <definedName name="_xlnm.Print_Area" localSheetId="0">'plan studiów I st. stacjon.'!$A$1:$AM$249</definedName>
    <definedName name="_xlnm.Print_Area" localSheetId="3">'plan studiów II st. niestacjon.'!$A$1:$AA$227</definedName>
    <definedName name="_xlnm.Print_Area" localSheetId="2">'plan studiów II st. stacjon.'!$A$1:$AA$227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1" i="8" l="1"/>
  <c r="E155" i="5" l="1"/>
  <c r="H100" i="9" l="1"/>
  <c r="I100" i="9"/>
  <c r="J100" i="9"/>
  <c r="K100" i="9"/>
  <c r="H101" i="9"/>
  <c r="I101" i="9"/>
  <c r="J101" i="9"/>
  <c r="K101" i="9"/>
  <c r="H101" i="5"/>
  <c r="I101" i="5"/>
  <c r="J101" i="5"/>
  <c r="K101" i="5"/>
  <c r="H62" i="7"/>
  <c r="H100" i="5"/>
  <c r="I100" i="5"/>
  <c r="J100" i="5"/>
  <c r="K100" i="5"/>
  <c r="H99" i="5"/>
  <c r="I99" i="5"/>
  <c r="J99" i="5"/>
  <c r="K99" i="5"/>
  <c r="H203" i="9"/>
  <c r="I203" i="9"/>
  <c r="J203" i="9"/>
  <c r="K203" i="9"/>
  <c r="G101" i="5" l="1"/>
  <c r="G101" i="9"/>
  <c r="G100" i="9"/>
  <c r="G99" i="5"/>
  <c r="G100" i="5"/>
  <c r="G203" i="9"/>
  <c r="H151" i="9"/>
  <c r="I151" i="9"/>
  <c r="J151" i="9"/>
  <c r="K151" i="9"/>
  <c r="G151" i="9" l="1"/>
  <c r="H203" i="5"/>
  <c r="I203" i="5"/>
  <c r="J203" i="5"/>
  <c r="K203" i="5"/>
  <c r="H151" i="5"/>
  <c r="I151" i="5"/>
  <c r="J151" i="5"/>
  <c r="K151" i="5"/>
  <c r="G203" i="5" l="1"/>
  <c r="G151" i="5"/>
  <c r="H167" i="8"/>
  <c r="I167" i="8"/>
  <c r="J167" i="8"/>
  <c r="K167" i="8"/>
  <c r="H168" i="7"/>
  <c r="G168" i="7" s="1"/>
  <c r="H99" i="9"/>
  <c r="I99" i="9"/>
  <c r="J99" i="9"/>
  <c r="K99" i="9"/>
  <c r="AC164" i="5"/>
  <c r="AC162" i="5"/>
  <c r="AC216" i="9"/>
  <c r="AC215" i="9"/>
  <c r="AC214" i="9"/>
  <c r="AA207" i="9"/>
  <c r="Z207" i="9"/>
  <c r="Y207" i="9"/>
  <c r="X207" i="9"/>
  <c r="W207" i="9"/>
  <c r="V207" i="9"/>
  <c r="U207" i="9"/>
  <c r="T207" i="9"/>
  <c r="S207" i="9"/>
  <c r="R207" i="9"/>
  <c r="Q207" i="9"/>
  <c r="P207" i="9"/>
  <c r="O207" i="9"/>
  <c r="N207" i="9"/>
  <c r="M207" i="9"/>
  <c r="L207" i="9"/>
  <c r="F207" i="9"/>
  <c r="E207" i="9"/>
  <c r="D207" i="9"/>
  <c r="K205" i="9"/>
  <c r="J205" i="9"/>
  <c r="I205" i="9"/>
  <c r="H205" i="9"/>
  <c r="K204" i="9"/>
  <c r="J204" i="9"/>
  <c r="I204" i="9"/>
  <c r="H204" i="9"/>
  <c r="K202" i="9"/>
  <c r="J202" i="9"/>
  <c r="I202" i="9"/>
  <c r="H202" i="9"/>
  <c r="K201" i="9"/>
  <c r="J201" i="9"/>
  <c r="I201" i="9"/>
  <c r="H201" i="9"/>
  <c r="K200" i="9"/>
  <c r="J200" i="9"/>
  <c r="I200" i="9"/>
  <c r="H200" i="9"/>
  <c r="K199" i="9"/>
  <c r="J199" i="9"/>
  <c r="I199" i="9"/>
  <c r="H199" i="9"/>
  <c r="K198" i="9"/>
  <c r="J198" i="9"/>
  <c r="I198" i="9"/>
  <c r="H198" i="9"/>
  <c r="K197" i="9"/>
  <c r="J197" i="9"/>
  <c r="I197" i="9"/>
  <c r="H197" i="9"/>
  <c r="K196" i="9"/>
  <c r="J196" i="9"/>
  <c r="I196" i="9"/>
  <c r="H196" i="9"/>
  <c r="K195" i="9"/>
  <c r="J195" i="9"/>
  <c r="I195" i="9"/>
  <c r="H195" i="9"/>
  <c r="K194" i="9"/>
  <c r="J194" i="9"/>
  <c r="I194" i="9"/>
  <c r="H194" i="9"/>
  <c r="K193" i="9"/>
  <c r="J193" i="9"/>
  <c r="J207" i="9" s="1"/>
  <c r="I193" i="9"/>
  <c r="H193" i="9"/>
  <c r="AC164" i="9"/>
  <c r="AC163" i="9"/>
  <c r="AC162" i="9"/>
  <c r="AA155" i="9"/>
  <c r="AA212" i="9" s="1"/>
  <c r="Z155" i="9"/>
  <c r="Y155" i="9"/>
  <c r="X155" i="9"/>
  <c r="W155" i="9"/>
  <c r="V155" i="9"/>
  <c r="U155" i="9"/>
  <c r="T155" i="9"/>
  <c r="S155" i="9"/>
  <c r="R155" i="9"/>
  <c r="Q155" i="9"/>
  <c r="P155" i="9"/>
  <c r="O155" i="9"/>
  <c r="N155" i="9"/>
  <c r="M155" i="9"/>
  <c r="L155" i="9"/>
  <c r="F155" i="9"/>
  <c r="E155" i="9"/>
  <c r="D155" i="9"/>
  <c r="K152" i="9"/>
  <c r="J152" i="9"/>
  <c r="I152" i="9"/>
  <c r="H152" i="9"/>
  <c r="K150" i="9"/>
  <c r="J150" i="9"/>
  <c r="I150" i="9"/>
  <c r="H150" i="9"/>
  <c r="K149" i="9"/>
  <c r="J149" i="9"/>
  <c r="I149" i="9"/>
  <c r="H149" i="9"/>
  <c r="K148" i="9"/>
  <c r="J148" i="9"/>
  <c r="I148" i="9"/>
  <c r="H148" i="9"/>
  <c r="K147" i="9"/>
  <c r="J147" i="9"/>
  <c r="I147" i="9"/>
  <c r="H147" i="9"/>
  <c r="K146" i="9"/>
  <c r="J146" i="9"/>
  <c r="I146" i="9"/>
  <c r="H146" i="9"/>
  <c r="K145" i="9"/>
  <c r="H145" i="9"/>
  <c r="K144" i="9"/>
  <c r="J144" i="9"/>
  <c r="I144" i="9"/>
  <c r="H144" i="9"/>
  <c r="K143" i="9"/>
  <c r="J143" i="9"/>
  <c r="I143" i="9"/>
  <c r="H143" i="9"/>
  <c r="K142" i="9"/>
  <c r="J142" i="9"/>
  <c r="I142" i="9"/>
  <c r="H142" i="9"/>
  <c r="K141" i="9"/>
  <c r="J141" i="9"/>
  <c r="I141" i="9"/>
  <c r="H141" i="9"/>
  <c r="H131" i="9"/>
  <c r="H183" i="9" s="1"/>
  <c r="H130" i="9"/>
  <c r="H182" i="9" s="1"/>
  <c r="H129" i="9"/>
  <c r="H181" i="9" s="1"/>
  <c r="H128" i="9"/>
  <c r="H180" i="9" s="1"/>
  <c r="D125" i="9"/>
  <c r="D177" i="9" s="1"/>
  <c r="B117" i="9"/>
  <c r="B169" i="9" s="1"/>
  <c r="B221" i="9" s="1"/>
  <c r="B116" i="9"/>
  <c r="B168" i="9" s="1"/>
  <c r="B220" i="9" s="1"/>
  <c r="B115" i="9"/>
  <c r="B167" i="9" s="1"/>
  <c r="B219" i="9" s="1"/>
  <c r="AC112" i="9"/>
  <c r="AC111" i="9"/>
  <c r="AC110" i="9"/>
  <c r="AA103" i="9"/>
  <c r="Z103" i="9"/>
  <c r="Y103" i="9"/>
  <c r="X103" i="9"/>
  <c r="W103" i="9"/>
  <c r="V103" i="9"/>
  <c r="U103" i="9"/>
  <c r="T103" i="9"/>
  <c r="S103" i="9"/>
  <c r="R103" i="9"/>
  <c r="Q103" i="9"/>
  <c r="P103" i="9"/>
  <c r="O103" i="9"/>
  <c r="N103" i="9"/>
  <c r="M103" i="9"/>
  <c r="L103" i="9"/>
  <c r="F103" i="9"/>
  <c r="E103" i="9"/>
  <c r="D103" i="9"/>
  <c r="K98" i="9"/>
  <c r="J98" i="9"/>
  <c r="I98" i="9"/>
  <c r="H98" i="9"/>
  <c r="K97" i="9"/>
  <c r="J97" i="9"/>
  <c r="I97" i="9"/>
  <c r="H97" i="9"/>
  <c r="K96" i="9"/>
  <c r="J96" i="9"/>
  <c r="I96" i="9"/>
  <c r="H96" i="9"/>
  <c r="K95" i="9"/>
  <c r="J95" i="9"/>
  <c r="I95" i="9"/>
  <c r="H95" i="9"/>
  <c r="K94" i="9"/>
  <c r="J94" i="9"/>
  <c r="I94" i="9"/>
  <c r="H94" i="9"/>
  <c r="K93" i="9"/>
  <c r="J93" i="9"/>
  <c r="I93" i="9"/>
  <c r="H93" i="9"/>
  <c r="K92" i="9"/>
  <c r="J92" i="9"/>
  <c r="I92" i="9"/>
  <c r="H92" i="9"/>
  <c r="K91" i="9"/>
  <c r="J91" i="9"/>
  <c r="I91" i="9"/>
  <c r="H91" i="9"/>
  <c r="K90" i="9"/>
  <c r="J90" i="9"/>
  <c r="I90" i="9"/>
  <c r="H90" i="9"/>
  <c r="K89" i="9"/>
  <c r="J89" i="9"/>
  <c r="I89" i="9"/>
  <c r="H89" i="9"/>
  <c r="K88" i="9"/>
  <c r="J88" i="9"/>
  <c r="I88" i="9"/>
  <c r="H88" i="9"/>
  <c r="K87" i="9"/>
  <c r="J87" i="9"/>
  <c r="I87" i="9"/>
  <c r="H87" i="9"/>
  <c r="H79" i="9"/>
  <c r="H184" i="9" s="1"/>
  <c r="H78" i="9"/>
  <c r="H132" i="9" s="1"/>
  <c r="H77" i="9"/>
  <c r="H76" i="9"/>
  <c r="H74" i="9"/>
  <c r="D71" i="9"/>
  <c r="X58" i="9"/>
  <c r="AC58" i="9" s="1"/>
  <c r="AC57" i="9"/>
  <c r="AC56" i="9"/>
  <c r="AA49" i="9"/>
  <c r="Z49" i="9"/>
  <c r="Y49" i="9"/>
  <c r="X49" i="9"/>
  <c r="W49" i="9"/>
  <c r="V49" i="9"/>
  <c r="U49" i="9"/>
  <c r="T49" i="9"/>
  <c r="S49" i="9"/>
  <c r="R49" i="9"/>
  <c r="Q49" i="9"/>
  <c r="P49" i="9"/>
  <c r="O49" i="9"/>
  <c r="N49" i="9"/>
  <c r="M49" i="9"/>
  <c r="L49" i="9"/>
  <c r="F49" i="9"/>
  <c r="E49" i="9"/>
  <c r="D49" i="9"/>
  <c r="K46" i="9"/>
  <c r="J46" i="9"/>
  <c r="I46" i="9"/>
  <c r="H46" i="9"/>
  <c r="K45" i="9"/>
  <c r="K49" i="9" s="1"/>
  <c r="J45" i="9"/>
  <c r="J49" i="9" s="1"/>
  <c r="I45" i="9"/>
  <c r="I49" i="9" s="1"/>
  <c r="H45" i="9"/>
  <c r="H49" i="9" s="1"/>
  <c r="H35" i="9"/>
  <c r="H34" i="9"/>
  <c r="H33" i="9"/>
  <c r="H75" i="9" s="1"/>
  <c r="H32" i="9"/>
  <c r="B116" i="5"/>
  <c r="B168" i="5" s="1"/>
  <c r="B220" i="5" s="1"/>
  <c r="B117" i="5"/>
  <c r="B169" i="5" s="1"/>
  <c r="B221" i="5" s="1"/>
  <c r="B115" i="5"/>
  <c r="B167" i="5" s="1"/>
  <c r="B219" i="5" s="1"/>
  <c r="AC216" i="5"/>
  <c r="AC215" i="5"/>
  <c r="AC214" i="5"/>
  <c r="K205" i="5"/>
  <c r="J205" i="5"/>
  <c r="I205" i="5"/>
  <c r="H205" i="5"/>
  <c r="K204" i="5"/>
  <c r="J204" i="5"/>
  <c r="I204" i="5"/>
  <c r="H204" i="5"/>
  <c r="K202" i="5"/>
  <c r="J202" i="5"/>
  <c r="I202" i="5"/>
  <c r="H202" i="5"/>
  <c r="K201" i="5"/>
  <c r="J201" i="5"/>
  <c r="I201" i="5"/>
  <c r="H201" i="5"/>
  <c r="K200" i="5"/>
  <c r="J200" i="5"/>
  <c r="I200" i="5"/>
  <c r="H200" i="5"/>
  <c r="K199" i="5"/>
  <c r="J199" i="5"/>
  <c r="I199" i="5"/>
  <c r="H199" i="5"/>
  <c r="K198" i="5"/>
  <c r="J198" i="5"/>
  <c r="I198" i="5"/>
  <c r="H198" i="5"/>
  <c r="K197" i="5"/>
  <c r="J197" i="5"/>
  <c r="I197" i="5"/>
  <c r="H197" i="5"/>
  <c r="K196" i="5"/>
  <c r="J196" i="5"/>
  <c r="I196" i="5"/>
  <c r="H196" i="5"/>
  <c r="K195" i="5"/>
  <c r="J195" i="5"/>
  <c r="I195" i="5"/>
  <c r="H195" i="5"/>
  <c r="K194" i="5"/>
  <c r="J194" i="5"/>
  <c r="I194" i="5"/>
  <c r="H194" i="5"/>
  <c r="K193" i="5"/>
  <c r="J193" i="5"/>
  <c r="I193" i="5"/>
  <c r="I207" i="5" s="1"/>
  <c r="H193" i="5"/>
  <c r="AA207" i="5"/>
  <c r="Z207" i="5"/>
  <c r="Y207" i="5"/>
  <c r="X207" i="5"/>
  <c r="W207" i="5"/>
  <c r="V207" i="5"/>
  <c r="U207" i="5"/>
  <c r="T207" i="5"/>
  <c r="S207" i="5"/>
  <c r="R207" i="5"/>
  <c r="Q207" i="5"/>
  <c r="P207" i="5"/>
  <c r="O207" i="5"/>
  <c r="N207" i="5"/>
  <c r="M207" i="5"/>
  <c r="L207" i="5"/>
  <c r="F207" i="5"/>
  <c r="E207" i="5"/>
  <c r="D207" i="5"/>
  <c r="K152" i="5"/>
  <c r="J152" i="5"/>
  <c r="I152" i="5"/>
  <c r="H152" i="5"/>
  <c r="K150" i="5"/>
  <c r="J150" i="5"/>
  <c r="I150" i="5"/>
  <c r="H150" i="5"/>
  <c r="K149" i="5"/>
  <c r="J149" i="5"/>
  <c r="I149" i="5"/>
  <c r="H149" i="5"/>
  <c r="K148" i="5"/>
  <c r="J148" i="5"/>
  <c r="I148" i="5"/>
  <c r="H148" i="5"/>
  <c r="K147" i="5"/>
  <c r="J147" i="5"/>
  <c r="I147" i="5"/>
  <c r="H147" i="5"/>
  <c r="K146" i="5"/>
  <c r="J146" i="5"/>
  <c r="I146" i="5"/>
  <c r="H146" i="5"/>
  <c r="K145" i="5"/>
  <c r="H145" i="5"/>
  <c r="K144" i="5"/>
  <c r="J144" i="5"/>
  <c r="I144" i="5"/>
  <c r="H144" i="5"/>
  <c r="K143" i="5"/>
  <c r="J143" i="5"/>
  <c r="I143" i="5"/>
  <c r="H143" i="5"/>
  <c r="K142" i="5"/>
  <c r="J142" i="5"/>
  <c r="I142" i="5"/>
  <c r="H142" i="5"/>
  <c r="K141" i="5"/>
  <c r="J141" i="5"/>
  <c r="I141" i="5"/>
  <c r="H141" i="5"/>
  <c r="K98" i="5"/>
  <c r="J98" i="5"/>
  <c r="I98" i="5"/>
  <c r="H98" i="5"/>
  <c r="K97" i="5"/>
  <c r="J97" i="5"/>
  <c r="I97" i="5"/>
  <c r="H97" i="5"/>
  <c r="K96" i="5"/>
  <c r="J96" i="5"/>
  <c r="I96" i="5"/>
  <c r="H96" i="5"/>
  <c r="K95" i="5"/>
  <c r="J95" i="5"/>
  <c r="I95" i="5"/>
  <c r="H95" i="5"/>
  <c r="K94" i="5"/>
  <c r="J94" i="5"/>
  <c r="I94" i="5"/>
  <c r="H94" i="5"/>
  <c r="K93" i="5"/>
  <c r="J93" i="5"/>
  <c r="I93" i="5"/>
  <c r="H93" i="5"/>
  <c r="K92" i="5"/>
  <c r="J92" i="5"/>
  <c r="I92" i="5"/>
  <c r="H92" i="5"/>
  <c r="K91" i="5"/>
  <c r="J91" i="5"/>
  <c r="I91" i="5"/>
  <c r="H91" i="5"/>
  <c r="K90" i="5"/>
  <c r="J90" i="5"/>
  <c r="I90" i="5"/>
  <c r="H90" i="5"/>
  <c r="K89" i="5"/>
  <c r="J89" i="5"/>
  <c r="I89" i="5"/>
  <c r="H89" i="5"/>
  <c r="K88" i="5"/>
  <c r="J88" i="5"/>
  <c r="I88" i="5"/>
  <c r="H88" i="5"/>
  <c r="K87" i="5"/>
  <c r="J87" i="5"/>
  <c r="J103" i="5" s="1"/>
  <c r="I87" i="5"/>
  <c r="H87" i="5"/>
  <c r="H79" i="5"/>
  <c r="H184" i="5" s="1"/>
  <c r="H78" i="5"/>
  <c r="H132" i="5" s="1"/>
  <c r="X58" i="5"/>
  <c r="AC58" i="5" s="1"/>
  <c r="K46" i="5"/>
  <c r="J46" i="5"/>
  <c r="I46" i="5"/>
  <c r="H46" i="5"/>
  <c r="F49" i="5"/>
  <c r="F54" i="5" s="1"/>
  <c r="K45" i="5"/>
  <c r="J45" i="5"/>
  <c r="I45" i="5"/>
  <c r="H45" i="5"/>
  <c r="B79" i="8"/>
  <c r="B127" i="8" s="1"/>
  <c r="B186" i="8" s="1"/>
  <c r="B240" i="8" s="1"/>
  <c r="H212" i="8"/>
  <c r="I212" i="8"/>
  <c r="J212" i="8"/>
  <c r="K212" i="8"/>
  <c r="I213" i="8"/>
  <c r="J213" i="8"/>
  <c r="H214" i="8"/>
  <c r="I214" i="8"/>
  <c r="J214" i="8"/>
  <c r="K214" i="8"/>
  <c r="H215" i="8"/>
  <c r="I215" i="8"/>
  <c r="J215" i="8"/>
  <c r="K215" i="8"/>
  <c r="H216" i="8"/>
  <c r="I216" i="8"/>
  <c r="J216" i="8"/>
  <c r="K216" i="8"/>
  <c r="H217" i="8"/>
  <c r="I217" i="8"/>
  <c r="J217" i="8"/>
  <c r="K217" i="8"/>
  <c r="H218" i="8"/>
  <c r="I218" i="8"/>
  <c r="J218" i="8"/>
  <c r="K218" i="8"/>
  <c r="H219" i="8"/>
  <c r="I219" i="8"/>
  <c r="J219" i="8"/>
  <c r="K219" i="8"/>
  <c r="H220" i="8"/>
  <c r="I220" i="8"/>
  <c r="J220" i="8"/>
  <c r="K220" i="8"/>
  <c r="H221" i="8"/>
  <c r="I221" i="8"/>
  <c r="J221" i="8"/>
  <c r="K221" i="8"/>
  <c r="H222" i="8"/>
  <c r="I222" i="8"/>
  <c r="J222" i="8"/>
  <c r="K222" i="8"/>
  <c r="H223" i="8"/>
  <c r="I223" i="8"/>
  <c r="J223" i="8"/>
  <c r="K223" i="8"/>
  <c r="H224" i="8"/>
  <c r="I224" i="8"/>
  <c r="J224" i="8"/>
  <c r="K224" i="8"/>
  <c r="H225" i="8"/>
  <c r="I225" i="8"/>
  <c r="J225" i="8"/>
  <c r="K225" i="8"/>
  <c r="I211" i="8"/>
  <c r="J211" i="8"/>
  <c r="K211" i="8"/>
  <c r="I210" i="8"/>
  <c r="J210" i="8"/>
  <c r="K210" i="8"/>
  <c r="H211" i="8"/>
  <c r="H210" i="8"/>
  <c r="H153" i="8"/>
  <c r="I153" i="8"/>
  <c r="J153" i="8"/>
  <c r="K153" i="8"/>
  <c r="H154" i="8"/>
  <c r="I154" i="8"/>
  <c r="J154" i="8"/>
  <c r="K154" i="8"/>
  <c r="H155" i="8"/>
  <c r="I155" i="8"/>
  <c r="J155" i="8"/>
  <c r="K155" i="8"/>
  <c r="H156" i="8"/>
  <c r="I156" i="8"/>
  <c r="J156" i="8"/>
  <c r="K156" i="8"/>
  <c r="H157" i="8"/>
  <c r="I157" i="8"/>
  <c r="J157" i="8"/>
  <c r="K157" i="8"/>
  <c r="H158" i="8"/>
  <c r="I158" i="8"/>
  <c r="J158" i="8"/>
  <c r="K158" i="8"/>
  <c r="H159" i="8"/>
  <c r="I159" i="8"/>
  <c r="J159" i="8"/>
  <c r="K159" i="8"/>
  <c r="H160" i="8"/>
  <c r="I160" i="8"/>
  <c r="J160" i="8"/>
  <c r="K160" i="8"/>
  <c r="H161" i="8"/>
  <c r="I161" i="8"/>
  <c r="J161" i="8"/>
  <c r="K161" i="8"/>
  <c r="H162" i="8"/>
  <c r="I162" i="8"/>
  <c r="J162" i="8"/>
  <c r="K162" i="8"/>
  <c r="H163" i="8"/>
  <c r="I163" i="8"/>
  <c r="J163" i="8"/>
  <c r="K163" i="8"/>
  <c r="H164" i="8"/>
  <c r="I164" i="8"/>
  <c r="J164" i="8"/>
  <c r="K164" i="8"/>
  <c r="H165" i="8"/>
  <c r="I165" i="8"/>
  <c r="J165" i="8"/>
  <c r="K165" i="8"/>
  <c r="H166" i="8"/>
  <c r="I166" i="8"/>
  <c r="J166" i="8"/>
  <c r="K166" i="8"/>
  <c r="H168" i="8"/>
  <c r="I168" i="8"/>
  <c r="J168" i="8"/>
  <c r="K168" i="8"/>
  <c r="H169" i="8"/>
  <c r="I169" i="8"/>
  <c r="J169" i="8"/>
  <c r="K169" i="8"/>
  <c r="H170" i="8"/>
  <c r="I170" i="8"/>
  <c r="J170" i="8"/>
  <c r="K170" i="8"/>
  <c r="I152" i="8"/>
  <c r="J152" i="8"/>
  <c r="K152" i="8"/>
  <c r="I151" i="8"/>
  <c r="J151" i="8"/>
  <c r="K151" i="8"/>
  <c r="H152" i="8"/>
  <c r="H151" i="8"/>
  <c r="B128" i="8"/>
  <c r="B187" i="8" s="1"/>
  <c r="B241" i="8" s="1"/>
  <c r="F114" i="8"/>
  <c r="H105" i="8"/>
  <c r="I105" i="8"/>
  <c r="J105" i="8"/>
  <c r="K105" i="8"/>
  <c r="H106" i="8"/>
  <c r="I106" i="8"/>
  <c r="J106" i="8"/>
  <c r="K106" i="8"/>
  <c r="H107" i="8"/>
  <c r="I107" i="8"/>
  <c r="J107" i="8"/>
  <c r="K107" i="8"/>
  <c r="H108" i="8"/>
  <c r="I108" i="8"/>
  <c r="J108" i="8"/>
  <c r="K108" i="8"/>
  <c r="H109" i="8"/>
  <c r="I109" i="8"/>
  <c r="J109" i="8"/>
  <c r="K109" i="8"/>
  <c r="H110" i="8"/>
  <c r="I110" i="8"/>
  <c r="J110" i="8"/>
  <c r="K110" i="8"/>
  <c r="H111" i="8"/>
  <c r="I111" i="8"/>
  <c r="J111" i="8"/>
  <c r="K111" i="8"/>
  <c r="H112" i="8"/>
  <c r="I112" i="8"/>
  <c r="J112" i="8"/>
  <c r="I103" i="8"/>
  <c r="J103" i="8"/>
  <c r="K103" i="8"/>
  <c r="I104" i="8"/>
  <c r="J104" i="8"/>
  <c r="K104" i="8"/>
  <c r="H104" i="8"/>
  <c r="H103" i="8"/>
  <c r="B84" i="8"/>
  <c r="B132" i="8" s="1"/>
  <c r="B191" i="8" s="1"/>
  <c r="B245" i="8" s="1"/>
  <c r="B83" i="8"/>
  <c r="B131" i="8" s="1"/>
  <c r="B190" i="8" s="1"/>
  <c r="B244" i="8" s="1"/>
  <c r="B129" i="8"/>
  <c r="B188" i="8" s="1"/>
  <c r="B242" i="8" s="1"/>
  <c r="B82" i="8"/>
  <c r="B130" i="8" s="1"/>
  <c r="B189" i="8" s="1"/>
  <c r="B243" i="8" s="1"/>
  <c r="B78" i="8"/>
  <c r="B126" i="8" s="1"/>
  <c r="B185" i="8" s="1"/>
  <c r="B239" i="8" s="1"/>
  <c r="H62" i="8"/>
  <c r="I62" i="8"/>
  <c r="J62" i="8"/>
  <c r="K62" i="8"/>
  <c r="H63" i="8"/>
  <c r="I63" i="8"/>
  <c r="J63" i="8"/>
  <c r="K63" i="8"/>
  <c r="H64" i="8"/>
  <c r="I64" i="8"/>
  <c r="J64" i="8"/>
  <c r="K64" i="8"/>
  <c r="I60" i="8"/>
  <c r="J60" i="8"/>
  <c r="K60" i="8"/>
  <c r="I61" i="8"/>
  <c r="J61" i="8"/>
  <c r="K61" i="8"/>
  <c r="H61" i="8"/>
  <c r="H60" i="8"/>
  <c r="D195" i="8"/>
  <c r="D136" i="8"/>
  <c r="D88" i="8"/>
  <c r="I47" i="8"/>
  <c r="I48" i="8"/>
  <c r="I49" i="8"/>
  <c r="I50" i="8"/>
  <c r="B241" i="7"/>
  <c r="B242" i="7"/>
  <c r="B243" i="7"/>
  <c r="B244" i="7"/>
  <c r="B245" i="7"/>
  <c r="B246" i="7"/>
  <c r="B187" i="7"/>
  <c r="B188" i="7"/>
  <c r="B189" i="7"/>
  <c r="B190" i="7"/>
  <c r="B191" i="7"/>
  <c r="B192" i="7"/>
  <c r="B128" i="7"/>
  <c r="B129" i="7"/>
  <c r="B130" i="7"/>
  <c r="B131" i="7"/>
  <c r="B132" i="7"/>
  <c r="B133" i="7"/>
  <c r="B240" i="7"/>
  <c r="B186" i="7"/>
  <c r="B127" i="7"/>
  <c r="H213" i="7"/>
  <c r="J213" i="7"/>
  <c r="G214" i="7"/>
  <c r="H215" i="7"/>
  <c r="G215" i="7" s="1"/>
  <c r="H216" i="7"/>
  <c r="K216" i="7"/>
  <c r="H217" i="7"/>
  <c r="G217" i="7" s="1"/>
  <c r="H218" i="7"/>
  <c r="G218" i="7" s="1"/>
  <c r="H219" i="7"/>
  <c r="J219" i="7"/>
  <c r="K219" i="7"/>
  <c r="H220" i="7"/>
  <c r="G220" i="7" s="1"/>
  <c r="H221" i="7"/>
  <c r="K221" i="7"/>
  <c r="H222" i="7"/>
  <c r="J222" i="7"/>
  <c r="H223" i="7"/>
  <c r="K223" i="7"/>
  <c r="H224" i="7"/>
  <c r="G224" i="7" s="1"/>
  <c r="H225" i="7"/>
  <c r="J225" i="7"/>
  <c r="H226" i="7"/>
  <c r="J226" i="7"/>
  <c r="H212" i="7"/>
  <c r="I212" i="7"/>
  <c r="I228" i="7" s="1"/>
  <c r="J211" i="7"/>
  <c r="K228" i="7"/>
  <c r="H211" i="7"/>
  <c r="H154" i="7"/>
  <c r="K154" i="7"/>
  <c r="H155" i="7"/>
  <c r="J155" i="7"/>
  <c r="H156" i="7"/>
  <c r="K156" i="7"/>
  <c r="H157" i="7"/>
  <c r="K157" i="7"/>
  <c r="H158" i="7"/>
  <c r="K158" i="7"/>
  <c r="H159" i="7"/>
  <c r="K159" i="7"/>
  <c r="H160" i="7"/>
  <c r="K160" i="7"/>
  <c r="H161" i="7"/>
  <c r="K161" i="7"/>
  <c r="H162" i="7"/>
  <c r="K162" i="7"/>
  <c r="H163" i="7"/>
  <c r="K163" i="7"/>
  <c r="H164" i="7"/>
  <c r="K164" i="7"/>
  <c r="H165" i="7"/>
  <c r="K165" i="7"/>
  <c r="H166" i="7"/>
  <c r="K166" i="7"/>
  <c r="H167" i="7"/>
  <c r="K167" i="7"/>
  <c r="K171" i="7"/>
  <c r="H153" i="7"/>
  <c r="K153" i="7"/>
  <c r="J152" i="7"/>
  <c r="K152" i="7"/>
  <c r="H152" i="7"/>
  <c r="T123" i="7"/>
  <c r="T182" i="7" s="1"/>
  <c r="T236" i="7" s="1"/>
  <c r="P123" i="7"/>
  <c r="P182" i="7" s="1"/>
  <c r="P236" i="7" s="1"/>
  <c r="L123" i="7"/>
  <c r="L182" i="7" s="1"/>
  <c r="L236" i="7" s="1"/>
  <c r="T122" i="7"/>
  <c r="T181" i="7" s="1"/>
  <c r="T235" i="7" s="1"/>
  <c r="P122" i="7"/>
  <c r="P181" i="7" s="1"/>
  <c r="P235" i="7" s="1"/>
  <c r="L122" i="7"/>
  <c r="L181" i="7" s="1"/>
  <c r="L235" i="7" s="1"/>
  <c r="X122" i="7"/>
  <c r="X181" i="7" s="1"/>
  <c r="X235" i="7" s="1"/>
  <c r="AB122" i="7"/>
  <c r="AB181" i="7" s="1"/>
  <c r="AB235" i="7" s="1"/>
  <c r="AF122" i="7"/>
  <c r="AF181" i="7" s="1"/>
  <c r="AF235" i="7" s="1"/>
  <c r="AJ122" i="7"/>
  <c r="AJ181" i="7" s="1"/>
  <c r="AJ235" i="7" s="1"/>
  <c r="X123" i="7"/>
  <c r="X182" i="7" s="1"/>
  <c r="X236" i="7" s="1"/>
  <c r="AB123" i="7"/>
  <c r="AB236" i="7" s="1"/>
  <c r="AF123" i="7"/>
  <c r="AF182" i="7" s="1"/>
  <c r="AF236" i="7" s="1"/>
  <c r="AJ123" i="7"/>
  <c r="AJ182" i="7" s="1"/>
  <c r="AJ236" i="7" s="1"/>
  <c r="H106" i="7"/>
  <c r="J106" i="7"/>
  <c r="H107" i="7"/>
  <c r="I107" i="7"/>
  <c r="J107" i="7"/>
  <c r="H108" i="7"/>
  <c r="I108" i="7"/>
  <c r="J108" i="7"/>
  <c r="H109" i="7"/>
  <c r="J109" i="7"/>
  <c r="J110" i="7"/>
  <c r="H111" i="7"/>
  <c r="K111" i="7"/>
  <c r="H112" i="7"/>
  <c r="H113" i="7"/>
  <c r="G113" i="7" s="1"/>
  <c r="J105" i="7"/>
  <c r="I104" i="7"/>
  <c r="H104" i="7"/>
  <c r="J60" i="7"/>
  <c r="H105" i="7"/>
  <c r="G105" i="7" s="1"/>
  <c r="A198" i="7"/>
  <c r="A197" i="7"/>
  <c r="A139" i="7"/>
  <c r="A138" i="7"/>
  <c r="D196" i="7"/>
  <c r="D137" i="7"/>
  <c r="A91" i="7"/>
  <c r="A90" i="7"/>
  <c r="D89" i="7"/>
  <c r="H63" i="7"/>
  <c r="H64" i="7"/>
  <c r="H65" i="7"/>
  <c r="I61" i="7"/>
  <c r="G61" i="7" s="1"/>
  <c r="I200" i="8"/>
  <c r="I199" i="8"/>
  <c r="I198" i="8"/>
  <c r="I197" i="8"/>
  <c r="I141" i="8"/>
  <c r="I140" i="8"/>
  <c r="I139" i="8"/>
  <c r="I138" i="8"/>
  <c r="I93" i="8"/>
  <c r="I92" i="8"/>
  <c r="I91" i="8"/>
  <c r="I90" i="8"/>
  <c r="I201" i="7"/>
  <c r="I200" i="7"/>
  <c r="I199" i="7"/>
  <c r="I198" i="7"/>
  <c r="I142" i="7"/>
  <c r="I141" i="7"/>
  <c r="I140" i="7"/>
  <c r="I139" i="7"/>
  <c r="I94" i="7"/>
  <c r="I93" i="7"/>
  <c r="I92" i="7"/>
  <c r="I91" i="7"/>
  <c r="I50" i="7"/>
  <c r="I47" i="7"/>
  <c r="I49" i="7"/>
  <c r="I48" i="7"/>
  <c r="AS236" i="8"/>
  <c r="AS235" i="8"/>
  <c r="AQ227" i="8"/>
  <c r="AP227" i="8"/>
  <c r="AO227" i="8"/>
  <c r="AN227" i="8"/>
  <c r="AM227" i="8"/>
  <c r="AL227" i="8"/>
  <c r="AK227" i="8"/>
  <c r="AJ227" i="8"/>
  <c r="AI227" i="8"/>
  <c r="AH227" i="8"/>
  <c r="AG227" i="8"/>
  <c r="AF227" i="8"/>
  <c r="AE227" i="8"/>
  <c r="AD227" i="8"/>
  <c r="AC227" i="8"/>
  <c r="AB227" i="8"/>
  <c r="AA227" i="8"/>
  <c r="Z227" i="8"/>
  <c r="Y227" i="8"/>
  <c r="X227" i="8"/>
  <c r="W227" i="8"/>
  <c r="V227" i="8"/>
  <c r="U227" i="8"/>
  <c r="T227" i="8"/>
  <c r="S227" i="8"/>
  <c r="R227" i="8"/>
  <c r="Q227" i="8"/>
  <c r="P227" i="8"/>
  <c r="O227" i="8"/>
  <c r="N227" i="8"/>
  <c r="M227" i="8"/>
  <c r="L227" i="8"/>
  <c r="F227" i="8"/>
  <c r="E227" i="8"/>
  <c r="D227" i="8"/>
  <c r="AS182" i="8"/>
  <c r="AS181" i="8"/>
  <c r="AQ173" i="8"/>
  <c r="AP173" i="8"/>
  <c r="AO173" i="8"/>
  <c r="AN173" i="8"/>
  <c r="AM173" i="8"/>
  <c r="AL173" i="8"/>
  <c r="AK173" i="8"/>
  <c r="AJ173" i="8"/>
  <c r="AI173" i="8"/>
  <c r="AH173" i="8"/>
  <c r="AG173" i="8"/>
  <c r="AF173" i="8"/>
  <c r="AE173" i="8"/>
  <c r="AD173" i="8"/>
  <c r="AC173" i="8"/>
  <c r="AB173" i="8"/>
  <c r="AA173" i="8"/>
  <c r="Z173" i="8"/>
  <c r="Y173" i="8"/>
  <c r="X173" i="8"/>
  <c r="W173" i="8"/>
  <c r="V173" i="8"/>
  <c r="U173" i="8"/>
  <c r="T173" i="8"/>
  <c r="S173" i="8"/>
  <c r="R173" i="8"/>
  <c r="Q173" i="8"/>
  <c r="P173" i="8"/>
  <c r="O173" i="8"/>
  <c r="N173" i="8"/>
  <c r="M173" i="8"/>
  <c r="L173" i="8"/>
  <c r="F173" i="8"/>
  <c r="E173" i="8"/>
  <c r="D173" i="8"/>
  <c r="AS123" i="8"/>
  <c r="AS122" i="8"/>
  <c r="AS121" i="8"/>
  <c r="AQ114" i="8"/>
  <c r="AP114" i="8"/>
  <c r="AO114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E114" i="8"/>
  <c r="D114" i="8"/>
  <c r="AS75" i="8"/>
  <c r="AS74" i="8"/>
  <c r="AS73" i="8"/>
  <c r="AQ66" i="8"/>
  <c r="AQ71" i="8" s="1"/>
  <c r="AP66" i="8"/>
  <c r="AP71" i="8" s="1"/>
  <c r="AO66" i="8"/>
  <c r="AN66" i="8"/>
  <c r="AN71" i="8" s="1"/>
  <c r="AM66" i="8"/>
  <c r="AM71" i="8" s="1"/>
  <c r="AL66" i="8"/>
  <c r="AL71" i="8" s="1"/>
  <c r="AK66" i="8"/>
  <c r="AJ66" i="8"/>
  <c r="AJ71" i="8" s="1"/>
  <c r="AI66" i="8"/>
  <c r="AI71" i="8" s="1"/>
  <c r="AH66" i="8"/>
  <c r="AH119" i="8" s="1"/>
  <c r="AG66" i="8"/>
  <c r="AF66" i="8"/>
  <c r="AE66" i="8"/>
  <c r="AE71" i="8" s="1"/>
  <c r="AD66" i="8"/>
  <c r="AD71" i="8" s="1"/>
  <c r="AC66" i="8"/>
  <c r="AC71" i="8" s="1"/>
  <c r="AB66" i="8"/>
  <c r="AA66" i="8"/>
  <c r="AA71" i="8" s="1"/>
  <c r="Z66" i="8"/>
  <c r="Z71" i="8" s="1"/>
  <c r="Y66" i="8"/>
  <c r="X66" i="8"/>
  <c r="X71" i="8" s="1"/>
  <c r="W66" i="8"/>
  <c r="W71" i="8" s="1"/>
  <c r="V66" i="8"/>
  <c r="V71" i="8" s="1"/>
  <c r="U66" i="8"/>
  <c r="T66" i="8"/>
  <c r="T71" i="8" s="1"/>
  <c r="S66" i="8"/>
  <c r="S71" i="8" s="1"/>
  <c r="R66" i="8"/>
  <c r="R71" i="8" s="1"/>
  <c r="Q66" i="8"/>
  <c r="P66" i="8"/>
  <c r="O66" i="8"/>
  <c r="N66" i="8"/>
  <c r="N71" i="8" s="1"/>
  <c r="M66" i="8"/>
  <c r="L66" i="8"/>
  <c r="L71" i="8" s="1"/>
  <c r="F66" i="8"/>
  <c r="E66" i="8"/>
  <c r="E71" i="8" s="1"/>
  <c r="D66" i="8"/>
  <c r="AO237" i="7"/>
  <c r="AM228" i="7"/>
  <c r="AL228" i="7"/>
  <c r="AK228" i="7"/>
  <c r="AJ228" i="7"/>
  <c r="AI228" i="7"/>
  <c r="AH228" i="7"/>
  <c r="AG228" i="7"/>
  <c r="AF228" i="7"/>
  <c r="AE228" i="7"/>
  <c r="AD228" i="7"/>
  <c r="AC228" i="7"/>
  <c r="AB228" i="7"/>
  <c r="AA228" i="7"/>
  <c r="Z228" i="7"/>
  <c r="Y228" i="7"/>
  <c r="X228" i="7"/>
  <c r="W228" i="7"/>
  <c r="V228" i="7"/>
  <c r="U228" i="7"/>
  <c r="T228" i="7"/>
  <c r="S228" i="7"/>
  <c r="R228" i="7"/>
  <c r="Q228" i="7"/>
  <c r="P228" i="7"/>
  <c r="O228" i="7"/>
  <c r="N228" i="7"/>
  <c r="M228" i="7"/>
  <c r="L228" i="7"/>
  <c r="F228" i="7"/>
  <c r="E228" i="7"/>
  <c r="D228" i="7"/>
  <c r="AO183" i="7"/>
  <c r="AM174" i="7"/>
  <c r="AL174" i="7"/>
  <c r="AK174" i="7"/>
  <c r="AJ174" i="7"/>
  <c r="AI174" i="7"/>
  <c r="AH174" i="7"/>
  <c r="AG174" i="7"/>
  <c r="AF174" i="7"/>
  <c r="AE174" i="7"/>
  <c r="AD174" i="7"/>
  <c r="AC174" i="7"/>
  <c r="AB174" i="7"/>
  <c r="AA174" i="7"/>
  <c r="Z174" i="7"/>
  <c r="Y174" i="7"/>
  <c r="X174" i="7"/>
  <c r="W174" i="7"/>
  <c r="V174" i="7"/>
  <c r="U174" i="7"/>
  <c r="T174" i="7"/>
  <c r="S174" i="7"/>
  <c r="R174" i="7"/>
  <c r="Q174" i="7"/>
  <c r="P174" i="7"/>
  <c r="O174" i="7"/>
  <c r="N174" i="7"/>
  <c r="M174" i="7"/>
  <c r="L174" i="7"/>
  <c r="F174" i="7"/>
  <c r="E174" i="7"/>
  <c r="D174" i="7"/>
  <c r="AO124" i="7"/>
  <c r="AM115" i="7"/>
  <c r="AL115" i="7"/>
  <c r="AK115" i="7"/>
  <c r="AJ115" i="7"/>
  <c r="AI115" i="7"/>
  <c r="AH115" i="7"/>
  <c r="AG115" i="7"/>
  <c r="AF115" i="7"/>
  <c r="AE115" i="7"/>
  <c r="AD115" i="7"/>
  <c r="AC115" i="7"/>
  <c r="AB115" i="7"/>
  <c r="AA115" i="7"/>
  <c r="Z115" i="7"/>
  <c r="Y115" i="7"/>
  <c r="X115" i="7"/>
  <c r="W115" i="7"/>
  <c r="V115" i="7"/>
  <c r="U115" i="7"/>
  <c r="T115" i="7"/>
  <c r="S115" i="7"/>
  <c r="R115" i="7"/>
  <c r="Q115" i="7"/>
  <c r="P115" i="7"/>
  <c r="O115" i="7"/>
  <c r="N115" i="7"/>
  <c r="M115" i="7"/>
  <c r="L115" i="7"/>
  <c r="F115" i="7"/>
  <c r="E115" i="7"/>
  <c r="D115" i="7"/>
  <c r="AO76" i="7"/>
  <c r="AO75" i="7"/>
  <c r="AO74" i="7"/>
  <c r="AM67" i="7"/>
  <c r="AM72" i="7" s="1"/>
  <c r="AL67" i="7"/>
  <c r="AL72" i="7" s="1"/>
  <c r="AK67" i="7"/>
  <c r="AK72" i="7" s="1"/>
  <c r="AJ67" i="7"/>
  <c r="AJ72" i="7" s="1"/>
  <c r="AI67" i="7"/>
  <c r="AI120" i="7" s="1"/>
  <c r="AH67" i="7"/>
  <c r="AH72" i="7" s="1"/>
  <c r="AG67" i="7"/>
  <c r="AF67" i="7"/>
  <c r="AE67" i="7"/>
  <c r="AE72" i="7" s="1"/>
  <c r="AD67" i="7"/>
  <c r="AC67" i="7"/>
  <c r="AC72" i="7" s="1"/>
  <c r="AB67" i="7"/>
  <c r="AB72" i="7" s="1"/>
  <c r="AA67" i="7"/>
  <c r="AA72" i="7" s="1"/>
  <c r="Z67" i="7"/>
  <c r="Y67" i="7"/>
  <c r="Y72" i="7" s="1"/>
  <c r="X67" i="7"/>
  <c r="X72" i="7" s="1"/>
  <c r="W67" i="7"/>
  <c r="W72" i="7" s="1"/>
  <c r="V67" i="7"/>
  <c r="V72" i="7" s="1"/>
  <c r="U67" i="7"/>
  <c r="U72" i="7" s="1"/>
  <c r="T67" i="7"/>
  <c r="T72" i="7" s="1"/>
  <c r="S67" i="7"/>
  <c r="S72" i="7" s="1"/>
  <c r="R67" i="7"/>
  <c r="R72" i="7" s="1"/>
  <c r="Q67" i="7"/>
  <c r="P67" i="7"/>
  <c r="P72" i="7" s="1"/>
  <c r="O67" i="7"/>
  <c r="O72" i="7" s="1"/>
  <c r="N67" i="7"/>
  <c r="N120" i="7" s="1"/>
  <c r="M67" i="7"/>
  <c r="M72" i="7" s="1"/>
  <c r="L67" i="7"/>
  <c r="L72" i="7" s="1"/>
  <c r="F67" i="7"/>
  <c r="E67" i="7"/>
  <c r="D67" i="7"/>
  <c r="D72" i="7" s="1"/>
  <c r="D125" i="5"/>
  <c r="D177" i="5" s="1"/>
  <c r="D71" i="5"/>
  <c r="H35" i="5"/>
  <c r="H131" i="5"/>
  <c r="H183" i="5" s="1"/>
  <c r="H130" i="5"/>
  <c r="H182" i="5" s="1"/>
  <c r="H129" i="5"/>
  <c r="H181" i="5" s="1"/>
  <c r="H128" i="5"/>
  <c r="H180" i="5" s="1"/>
  <c r="H74" i="5"/>
  <c r="H76" i="5"/>
  <c r="H77" i="5"/>
  <c r="H34" i="5"/>
  <c r="H33" i="5"/>
  <c r="H75" i="5" s="1"/>
  <c r="H32" i="5"/>
  <c r="Y103" i="5"/>
  <c r="Z103" i="5"/>
  <c r="AA103" i="5"/>
  <c r="X103" i="5"/>
  <c r="E49" i="5"/>
  <c r="E54" i="5" s="1"/>
  <c r="Q155" i="5"/>
  <c r="D49" i="5"/>
  <c r="D54" i="5" s="1"/>
  <c r="L49" i="5"/>
  <c r="M49" i="5"/>
  <c r="M54" i="5" s="1"/>
  <c r="N49" i="5"/>
  <c r="N54" i="5" s="1"/>
  <c r="O49" i="5"/>
  <c r="O54" i="5" s="1"/>
  <c r="P49" i="5"/>
  <c r="Q49" i="5"/>
  <c r="Q54" i="5" s="1"/>
  <c r="R49" i="5"/>
  <c r="S49" i="5"/>
  <c r="T49" i="5"/>
  <c r="T54" i="5" s="1"/>
  <c r="U49" i="5"/>
  <c r="V49" i="5"/>
  <c r="V54" i="5" s="1"/>
  <c r="W49" i="5"/>
  <c r="W54" i="5" s="1"/>
  <c r="X49" i="5"/>
  <c r="Y49" i="5"/>
  <c r="Y54" i="5" s="1"/>
  <c r="Z49" i="5"/>
  <c r="Z54" i="5" s="1"/>
  <c r="AA49" i="5"/>
  <c r="AA54" i="5" s="1"/>
  <c r="AC56" i="5"/>
  <c r="AC57" i="5"/>
  <c r="L103" i="5"/>
  <c r="L155" i="5"/>
  <c r="M103" i="5"/>
  <c r="M155" i="5"/>
  <c r="N103" i="5"/>
  <c r="N155" i="5"/>
  <c r="O103" i="5"/>
  <c r="O155" i="5"/>
  <c r="P103" i="5"/>
  <c r="P155" i="5"/>
  <c r="Q103" i="5"/>
  <c r="R103" i="5"/>
  <c r="R155" i="5"/>
  <c r="S103" i="5"/>
  <c r="S155" i="5"/>
  <c r="T103" i="5"/>
  <c r="T155" i="5"/>
  <c r="U103" i="5"/>
  <c r="U155" i="5"/>
  <c r="V103" i="5"/>
  <c r="V155" i="5"/>
  <c r="W103" i="5"/>
  <c r="W155" i="5"/>
  <c r="X155" i="5"/>
  <c r="Y155" i="5"/>
  <c r="Z155" i="5"/>
  <c r="AA155" i="5"/>
  <c r="AC163" i="5"/>
  <c r="AC112" i="5"/>
  <c r="AC111" i="5"/>
  <c r="AC110" i="5"/>
  <c r="D103" i="5"/>
  <c r="E103" i="5"/>
  <c r="F103" i="5"/>
  <c r="D155" i="5"/>
  <c r="F155" i="5"/>
  <c r="O71" i="8"/>
  <c r="R119" i="8"/>
  <c r="AS234" i="8"/>
  <c r="AS180" i="8"/>
  <c r="AE120" i="7"/>
  <c r="G218" i="8" l="1"/>
  <c r="J227" i="8"/>
  <c r="AL179" i="7"/>
  <c r="AF120" i="7"/>
  <c r="G110" i="8"/>
  <c r="AH120" i="7"/>
  <c r="G63" i="8"/>
  <c r="E233" i="7"/>
  <c r="G162" i="7"/>
  <c r="K227" i="8"/>
  <c r="G214" i="8"/>
  <c r="L120" i="7"/>
  <c r="AK233" i="7"/>
  <c r="AF179" i="7"/>
  <c r="AQ119" i="8"/>
  <c r="I115" i="7"/>
  <c r="G211" i="7"/>
  <c r="E160" i="9"/>
  <c r="N108" i="9"/>
  <c r="R108" i="9"/>
  <c r="V108" i="9"/>
  <c r="Z108" i="9"/>
  <c r="AL120" i="7"/>
  <c r="X120" i="7"/>
  <c r="R120" i="7"/>
  <c r="AH71" i="8"/>
  <c r="M119" i="8"/>
  <c r="Q178" i="8"/>
  <c r="AK178" i="8"/>
  <c r="T115" i="8"/>
  <c r="J228" i="7"/>
  <c r="G221" i="7"/>
  <c r="AA160" i="5"/>
  <c r="P179" i="7"/>
  <c r="T179" i="7"/>
  <c r="AB179" i="7"/>
  <c r="AF229" i="7"/>
  <c r="AH233" i="7"/>
  <c r="AJ229" i="7"/>
  <c r="U178" i="8"/>
  <c r="AN178" i="8"/>
  <c r="E178" i="8"/>
  <c r="R178" i="8"/>
  <c r="AQ178" i="8"/>
  <c r="G223" i="7"/>
  <c r="G219" i="7"/>
  <c r="I173" i="8"/>
  <c r="G169" i="8"/>
  <c r="G155" i="8"/>
  <c r="G222" i="8"/>
  <c r="F120" i="7"/>
  <c r="D108" i="5"/>
  <c r="F160" i="5"/>
  <c r="H103" i="5"/>
  <c r="E108" i="5"/>
  <c r="E160" i="5"/>
  <c r="AB178" i="8"/>
  <c r="H228" i="7"/>
  <c r="G112" i="8"/>
  <c r="G108" i="8"/>
  <c r="O233" i="7"/>
  <c r="AF72" i="7"/>
  <c r="AK179" i="7"/>
  <c r="Z119" i="8"/>
  <c r="AD178" i="8"/>
  <c r="AP119" i="8"/>
  <c r="G216" i="7"/>
  <c r="G213" i="7"/>
  <c r="G103" i="8"/>
  <c r="K173" i="8"/>
  <c r="G163" i="8"/>
  <c r="G211" i="8"/>
  <c r="G167" i="8"/>
  <c r="AG178" i="8"/>
  <c r="G152" i="7"/>
  <c r="G226" i="7"/>
  <c r="G222" i="7"/>
  <c r="G104" i="8"/>
  <c r="K114" i="8"/>
  <c r="I227" i="8"/>
  <c r="G225" i="8"/>
  <c r="G224" i="8"/>
  <c r="G223" i="8"/>
  <c r="G221" i="8"/>
  <c r="G220" i="8"/>
  <c r="G219" i="8"/>
  <c r="G217" i="8"/>
  <c r="G216" i="8"/>
  <c r="G215" i="8"/>
  <c r="G213" i="8"/>
  <c r="G212" i="8"/>
  <c r="G61" i="8"/>
  <c r="G159" i="8"/>
  <c r="L108" i="9"/>
  <c r="T108" i="9"/>
  <c r="X108" i="9"/>
  <c r="K66" i="8"/>
  <c r="K71" i="8" s="1"/>
  <c r="G63" i="7"/>
  <c r="K67" i="7"/>
  <c r="K72" i="7" s="1"/>
  <c r="G195" i="5"/>
  <c r="G200" i="5"/>
  <c r="G201" i="5"/>
  <c r="S108" i="9"/>
  <c r="W108" i="9"/>
  <c r="AA108" i="9"/>
  <c r="Z160" i="9"/>
  <c r="G202" i="9"/>
  <c r="T108" i="5"/>
  <c r="P160" i="5"/>
  <c r="N160" i="5"/>
  <c r="L160" i="5"/>
  <c r="G93" i="9"/>
  <c r="J155" i="9"/>
  <c r="H49" i="5"/>
  <c r="H54" i="5" s="1"/>
  <c r="G145" i="5"/>
  <c r="G199" i="5"/>
  <c r="K207" i="5"/>
  <c r="O108" i="9"/>
  <c r="U160" i="5"/>
  <c r="S160" i="5"/>
  <c r="O160" i="5"/>
  <c r="W160" i="5"/>
  <c r="G142" i="5"/>
  <c r="G144" i="5"/>
  <c r="J155" i="5"/>
  <c r="J49" i="5"/>
  <c r="J54" i="5" s="1"/>
  <c r="G64" i="8"/>
  <c r="G62" i="8"/>
  <c r="G106" i="8"/>
  <c r="J114" i="8"/>
  <c r="G170" i="8"/>
  <c r="G168" i="8"/>
  <c r="G166" i="8"/>
  <c r="G165" i="8"/>
  <c r="G164" i="8"/>
  <c r="G162" i="8"/>
  <c r="G161" i="8"/>
  <c r="G160" i="8"/>
  <c r="G158" i="8"/>
  <c r="G157" i="8"/>
  <c r="G156" i="8"/>
  <c r="G154" i="8"/>
  <c r="G153" i="8"/>
  <c r="G109" i="7"/>
  <c r="G111" i="7"/>
  <c r="G107" i="7"/>
  <c r="G163" i="7"/>
  <c r="G154" i="7"/>
  <c r="AO235" i="7"/>
  <c r="AM120" i="7"/>
  <c r="AE233" i="7"/>
  <c r="AJ68" i="7"/>
  <c r="AA119" i="8"/>
  <c r="M232" i="8"/>
  <c r="X116" i="7"/>
  <c r="AF116" i="7"/>
  <c r="AJ116" i="7"/>
  <c r="AO122" i="7"/>
  <c r="G212" i="7"/>
  <c r="D178" i="8"/>
  <c r="AF174" i="8"/>
  <c r="G104" i="7"/>
  <c r="G111" i="8"/>
  <c r="G109" i="8"/>
  <c r="G151" i="8"/>
  <c r="G204" i="5"/>
  <c r="G152" i="9"/>
  <c r="M160" i="9"/>
  <c r="Q160" i="9"/>
  <c r="U160" i="9"/>
  <c r="Y212" i="9"/>
  <c r="M160" i="5"/>
  <c r="Q233" i="7"/>
  <c r="H173" i="8"/>
  <c r="H227" i="8"/>
  <c r="G45" i="5"/>
  <c r="G87" i="5"/>
  <c r="G88" i="5"/>
  <c r="G89" i="5"/>
  <c r="G90" i="5"/>
  <c r="G91" i="5"/>
  <c r="G92" i="5"/>
  <c r="G93" i="5"/>
  <c r="G96" i="5"/>
  <c r="G146" i="5"/>
  <c r="G147" i="5"/>
  <c r="G148" i="5"/>
  <c r="G152" i="5"/>
  <c r="F212" i="9"/>
  <c r="G99" i="9"/>
  <c r="O120" i="7"/>
  <c r="AI72" i="7"/>
  <c r="W233" i="7"/>
  <c r="AG233" i="7"/>
  <c r="W120" i="7"/>
  <c r="S233" i="7"/>
  <c r="AA108" i="5"/>
  <c r="J173" i="8"/>
  <c r="G210" i="8"/>
  <c r="G193" i="5"/>
  <c r="G194" i="5"/>
  <c r="M108" i="9"/>
  <c r="Q108" i="9"/>
  <c r="U108" i="9"/>
  <c r="Y108" i="9"/>
  <c r="X160" i="9"/>
  <c r="O160" i="9"/>
  <c r="G196" i="9"/>
  <c r="X208" i="9"/>
  <c r="D212" i="5"/>
  <c r="E212" i="9"/>
  <c r="W160" i="9"/>
  <c r="G88" i="9"/>
  <c r="G89" i="9"/>
  <c r="G90" i="9"/>
  <c r="G92" i="9"/>
  <c r="G46" i="9"/>
  <c r="D160" i="9"/>
  <c r="G95" i="9"/>
  <c r="G96" i="9"/>
  <c r="G97" i="9"/>
  <c r="G98" i="9"/>
  <c r="Y160" i="9"/>
  <c r="AA160" i="9"/>
  <c r="L160" i="9"/>
  <c r="N160" i="9"/>
  <c r="R160" i="9"/>
  <c r="T160" i="9"/>
  <c r="V160" i="9"/>
  <c r="I207" i="9"/>
  <c r="K207" i="9"/>
  <c r="R160" i="5"/>
  <c r="M212" i="5"/>
  <c r="O212" i="5"/>
  <c r="Q212" i="5"/>
  <c r="S212" i="5"/>
  <c r="U212" i="5"/>
  <c r="J207" i="5"/>
  <c r="Q160" i="5"/>
  <c r="G94" i="5"/>
  <c r="I103" i="5"/>
  <c r="K103" i="5"/>
  <c r="I155" i="5"/>
  <c r="K155" i="5"/>
  <c r="G149" i="5"/>
  <c r="G150" i="5"/>
  <c r="N212" i="5"/>
  <c r="P208" i="5"/>
  <c r="R212" i="5"/>
  <c r="X208" i="5"/>
  <c r="G197" i="5"/>
  <c r="G198" i="5"/>
  <c r="G202" i="5"/>
  <c r="F212" i="5"/>
  <c r="E212" i="5"/>
  <c r="W212" i="5"/>
  <c r="V160" i="5"/>
  <c r="V212" i="5"/>
  <c r="T160" i="5"/>
  <c r="T212" i="5"/>
  <c r="L212" i="5"/>
  <c r="P212" i="5"/>
  <c r="G98" i="5"/>
  <c r="H207" i="5"/>
  <c r="G196" i="5"/>
  <c r="F108" i="5"/>
  <c r="G144" i="9"/>
  <c r="G204" i="9"/>
  <c r="J103" i="9"/>
  <c r="I103" i="9"/>
  <c r="I212" i="9" s="1"/>
  <c r="K103" i="9"/>
  <c r="K212" i="9" s="1"/>
  <c r="P160" i="9"/>
  <c r="I155" i="9"/>
  <c r="S160" i="9"/>
  <c r="Z212" i="9"/>
  <c r="G198" i="9"/>
  <c r="G201" i="9"/>
  <c r="G200" i="9"/>
  <c r="G199" i="9"/>
  <c r="G197" i="9"/>
  <c r="G195" i="9"/>
  <c r="G194" i="9"/>
  <c r="G193" i="9"/>
  <c r="P208" i="9"/>
  <c r="G143" i="9"/>
  <c r="G142" i="9"/>
  <c r="F160" i="9"/>
  <c r="R212" i="9"/>
  <c r="D212" i="9"/>
  <c r="Q212" i="9"/>
  <c r="U212" i="9"/>
  <c r="R108" i="5"/>
  <c r="R54" i="5"/>
  <c r="G94" i="9"/>
  <c r="G145" i="9"/>
  <c r="G148" i="9"/>
  <c r="G147" i="9"/>
  <c r="P156" i="9"/>
  <c r="G150" i="9"/>
  <c r="G149" i="9"/>
  <c r="G146" i="9"/>
  <c r="H155" i="9"/>
  <c r="K155" i="9"/>
  <c r="T156" i="9"/>
  <c r="P108" i="9"/>
  <c r="H103" i="9"/>
  <c r="V212" i="9"/>
  <c r="G91" i="9"/>
  <c r="W212" i="9"/>
  <c r="T212" i="9"/>
  <c r="L104" i="9"/>
  <c r="O212" i="9"/>
  <c r="S212" i="9"/>
  <c r="N212" i="9"/>
  <c r="M212" i="9"/>
  <c r="G45" i="9"/>
  <c r="L212" i="9"/>
  <c r="I54" i="9"/>
  <c r="K54" i="9"/>
  <c r="H54" i="9"/>
  <c r="J54" i="9"/>
  <c r="P50" i="9"/>
  <c r="X50" i="9"/>
  <c r="E54" i="9"/>
  <c r="M54" i="9"/>
  <c r="O54" i="9"/>
  <c r="Q54" i="9"/>
  <c r="S54" i="9"/>
  <c r="U54" i="9"/>
  <c r="W54" i="9"/>
  <c r="Y54" i="9"/>
  <c r="AA54" i="9"/>
  <c r="P104" i="9"/>
  <c r="X104" i="9"/>
  <c r="E108" i="9"/>
  <c r="X156" i="9"/>
  <c r="H207" i="9"/>
  <c r="L208" i="9"/>
  <c r="T208" i="9"/>
  <c r="P212" i="9"/>
  <c r="X212" i="9"/>
  <c r="L50" i="9"/>
  <c r="T50" i="9"/>
  <c r="D54" i="9"/>
  <c r="F54" i="9"/>
  <c r="L54" i="9"/>
  <c r="N54" i="9"/>
  <c r="P54" i="9"/>
  <c r="R54" i="9"/>
  <c r="T54" i="9"/>
  <c r="V54" i="9"/>
  <c r="X54" i="9"/>
  <c r="Z54" i="9"/>
  <c r="G87" i="9"/>
  <c r="T104" i="9"/>
  <c r="D108" i="9"/>
  <c r="F108" i="9"/>
  <c r="G141" i="9"/>
  <c r="L156" i="9"/>
  <c r="G97" i="5"/>
  <c r="Z212" i="5"/>
  <c r="Y212" i="5"/>
  <c r="AA212" i="5"/>
  <c r="G143" i="5"/>
  <c r="G141" i="5"/>
  <c r="H155" i="5"/>
  <c r="L208" i="5"/>
  <c r="T208" i="5"/>
  <c r="X212" i="5"/>
  <c r="X156" i="5"/>
  <c r="X160" i="5"/>
  <c r="Z160" i="5"/>
  <c r="I49" i="5"/>
  <c r="I212" i="5" s="1"/>
  <c r="K49" i="5"/>
  <c r="T50" i="5"/>
  <c r="P156" i="5"/>
  <c r="Z108" i="5"/>
  <c r="M108" i="5"/>
  <c r="G95" i="5"/>
  <c r="D160" i="5"/>
  <c r="U108" i="5"/>
  <c r="K108" i="5"/>
  <c r="L50" i="5"/>
  <c r="U54" i="5"/>
  <c r="T55" i="5" s="1"/>
  <c r="N108" i="5"/>
  <c r="T156" i="5"/>
  <c r="L54" i="5"/>
  <c r="L55" i="5" s="1"/>
  <c r="X50" i="5"/>
  <c r="G46" i="5"/>
  <c r="L228" i="8"/>
  <c r="E232" i="8"/>
  <c r="G152" i="8"/>
  <c r="G107" i="8"/>
  <c r="H114" i="8"/>
  <c r="G105" i="8"/>
  <c r="F119" i="8"/>
  <c r="I114" i="8"/>
  <c r="J66" i="8"/>
  <c r="N178" i="8"/>
  <c r="V119" i="8"/>
  <c r="X178" i="8"/>
  <c r="AD119" i="8"/>
  <c r="AH178" i="8"/>
  <c r="AL119" i="8"/>
  <c r="AI119" i="8"/>
  <c r="S119" i="8"/>
  <c r="X115" i="8"/>
  <c r="AA178" i="8"/>
  <c r="F71" i="8"/>
  <c r="N119" i="8"/>
  <c r="AC232" i="8"/>
  <c r="E119" i="8"/>
  <c r="N232" i="8"/>
  <c r="P178" i="8"/>
  <c r="R232" i="8"/>
  <c r="V178" i="8"/>
  <c r="Z178" i="8"/>
  <c r="AB67" i="8"/>
  <c r="AD232" i="8"/>
  <c r="AF178" i="8"/>
  <c r="AH232" i="8"/>
  <c r="AL178" i="8"/>
  <c r="AP178" i="8"/>
  <c r="F232" i="8"/>
  <c r="M178" i="8"/>
  <c r="O119" i="8"/>
  <c r="P115" i="8"/>
  <c r="S178" i="8"/>
  <c r="W119" i="8"/>
  <c r="Y178" i="8"/>
  <c r="AC119" i="8"/>
  <c r="AE119" i="8"/>
  <c r="AI178" i="8"/>
  <c r="AM119" i="8"/>
  <c r="AO178" i="8"/>
  <c r="AN179" i="8" s="1"/>
  <c r="P174" i="8"/>
  <c r="U232" i="8"/>
  <c r="AK232" i="8"/>
  <c r="AF228" i="8"/>
  <c r="F178" i="8"/>
  <c r="S232" i="8"/>
  <c r="AI232" i="8"/>
  <c r="P228" i="8"/>
  <c r="T228" i="8"/>
  <c r="X228" i="8"/>
  <c r="AB228" i="8"/>
  <c r="AJ228" i="8"/>
  <c r="AN228" i="8"/>
  <c r="AJ178" i="8"/>
  <c r="AN115" i="8"/>
  <c r="AC178" i="8"/>
  <c r="AF71" i="8"/>
  <c r="AB71" i="8"/>
  <c r="AB72" i="8" s="1"/>
  <c r="P71" i="8"/>
  <c r="AP232" i="8"/>
  <c r="AL232" i="8"/>
  <c r="Z232" i="8"/>
  <c r="V232" i="8"/>
  <c r="P67" i="8"/>
  <c r="AO236" i="7"/>
  <c r="G225" i="7"/>
  <c r="G158" i="7"/>
  <c r="K115" i="7"/>
  <c r="L179" i="7"/>
  <c r="P120" i="7"/>
  <c r="R179" i="7"/>
  <c r="V120" i="7"/>
  <c r="Z120" i="7"/>
  <c r="AB120" i="7"/>
  <c r="AD179" i="7"/>
  <c r="T229" i="7"/>
  <c r="G64" i="7"/>
  <c r="J67" i="7"/>
  <c r="J72" i="7" s="1"/>
  <c r="G62" i="7"/>
  <c r="G112" i="7"/>
  <c r="G110" i="7"/>
  <c r="G108" i="7"/>
  <c r="G106" i="7"/>
  <c r="AM233" i="7"/>
  <c r="G166" i="7"/>
  <c r="G160" i="7"/>
  <c r="K174" i="7"/>
  <c r="G155" i="7"/>
  <c r="G171" i="7"/>
  <c r="G165" i="7"/>
  <c r="G164" i="7"/>
  <c r="G161" i="7"/>
  <c r="G159" i="7"/>
  <c r="G157" i="7"/>
  <c r="G156" i="7"/>
  <c r="AO182" i="7"/>
  <c r="AL233" i="7"/>
  <c r="S120" i="7"/>
  <c r="AA120" i="7"/>
  <c r="AK120" i="7"/>
  <c r="AJ120" i="7"/>
  <c r="L116" i="7"/>
  <c r="AA233" i="7"/>
  <c r="U120" i="7"/>
  <c r="Z233" i="7"/>
  <c r="X179" i="7"/>
  <c r="T68" i="7"/>
  <c r="L233" i="7"/>
  <c r="P233" i="7"/>
  <c r="X233" i="7"/>
  <c r="Z179" i="7"/>
  <c r="AB233" i="7"/>
  <c r="AD233" i="7"/>
  <c r="AF233" i="7"/>
  <c r="AM179" i="7"/>
  <c r="F233" i="7"/>
  <c r="X229" i="7"/>
  <c r="AO181" i="7"/>
  <c r="G167" i="7"/>
  <c r="P175" i="7"/>
  <c r="AF175" i="7"/>
  <c r="AB175" i="7"/>
  <c r="J174" i="7"/>
  <c r="T120" i="7"/>
  <c r="T121" i="7" s="1"/>
  <c r="AA179" i="7"/>
  <c r="J115" i="7"/>
  <c r="G65" i="7"/>
  <c r="AO123" i="7"/>
  <c r="E179" i="7"/>
  <c r="F179" i="7"/>
  <c r="H115" i="7"/>
  <c r="T116" i="7"/>
  <c r="H67" i="7"/>
  <c r="I67" i="7"/>
  <c r="I72" i="7" s="1"/>
  <c r="P116" i="7"/>
  <c r="E72" i="7"/>
  <c r="E120" i="7"/>
  <c r="F72" i="7"/>
  <c r="AI233" i="7"/>
  <c r="AH179" i="7"/>
  <c r="T73" i="7"/>
  <c r="N179" i="7"/>
  <c r="W179" i="7"/>
  <c r="L229" i="7"/>
  <c r="P229" i="7"/>
  <c r="V233" i="7"/>
  <c r="L175" i="7"/>
  <c r="Y179" i="7"/>
  <c r="AJ175" i="7"/>
  <c r="AB229" i="7"/>
  <c r="D120" i="7"/>
  <c r="Q72" i="7"/>
  <c r="P73" i="7" s="1"/>
  <c r="Q179" i="7"/>
  <c r="AG72" i="7"/>
  <c r="AG179" i="7"/>
  <c r="AC179" i="7"/>
  <c r="D233" i="7"/>
  <c r="AF68" i="7"/>
  <c r="Y120" i="7"/>
  <c r="U233" i="7"/>
  <c r="L68" i="7"/>
  <c r="W108" i="5"/>
  <c r="L156" i="5"/>
  <c r="S54" i="5"/>
  <c r="S108" i="5"/>
  <c r="D179" i="7"/>
  <c r="N233" i="7"/>
  <c r="M179" i="7"/>
  <c r="D232" i="8"/>
  <c r="D71" i="8"/>
  <c r="D119" i="8"/>
  <c r="L67" i="8"/>
  <c r="M71" i="8"/>
  <c r="L72" i="8" s="1"/>
  <c r="Q71" i="8"/>
  <c r="P72" i="8" s="1"/>
  <c r="Q119" i="8"/>
  <c r="Q232" i="8"/>
  <c r="U119" i="8"/>
  <c r="U71" i="8"/>
  <c r="T72" i="8" s="1"/>
  <c r="T67" i="8"/>
  <c r="X67" i="8"/>
  <c r="Y71" i="8"/>
  <c r="X72" i="8" s="1"/>
  <c r="Y232" i="8"/>
  <c r="Y119" i="8"/>
  <c r="AG71" i="8"/>
  <c r="AF72" i="8" s="1"/>
  <c r="AG119" i="8"/>
  <c r="AG232" i="8"/>
  <c r="AF67" i="8"/>
  <c r="AJ67" i="8"/>
  <c r="AK119" i="8"/>
  <c r="AK71" i="8"/>
  <c r="AJ72" i="8" s="1"/>
  <c r="AO71" i="8"/>
  <c r="AN72" i="8" s="1"/>
  <c r="AO232" i="8"/>
  <c r="AN67" i="8"/>
  <c r="AO119" i="8"/>
  <c r="L178" i="8"/>
  <c r="L232" i="8"/>
  <c r="L115" i="8"/>
  <c r="L119" i="8"/>
  <c r="P232" i="8"/>
  <c r="P119" i="8"/>
  <c r="T178" i="8"/>
  <c r="T232" i="8"/>
  <c r="T119" i="8"/>
  <c r="X232" i="8"/>
  <c r="X119" i="8"/>
  <c r="AB115" i="8"/>
  <c r="AB232" i="8"/>
  <c r="AB119" i="8"/>
  <c r="AF115" i="8"/>
  <c r="AF232" i="8"/>
  <c r="AF119" i="8"/>
  <c r="AJ115" i="8"/>
  <c r="AJ232" i="8"/>
  <c r="AJ119" i="8"/>
  <c r="AN232" i="8"/>
  <c r="AN119" i="8"/>
  <c r="O232" i="8"/>
  <c r="L174" i="8"/>
  <c r="O178" i="8"/>
  <c r="T174" i="8"/>
  <c r="W232" i="8"/>
  <c r="W178" i="8"/>
  <c r="X174" i="8"/>
  <c r="AA232" i="8"/>
  <c r="AE232" i="8"/>
  <c r="AB174" i="8"/>
  <c r="AE178" i="8"/>
  <c r="AJ174" i="8"/>
  <c r="AM232" i="8"/>
  <c r="AM178" i="8"/>
  <c r="AJ179" i="8" s="1"/>
  <c r="AN174" i="8"/>
  <c r="AQ232" i="8"/>
  <c r="L104" i="5"/>
  <c r="L108" i="5"/>
  <c r="Y68" i="7"/>
  <c r="AC120" i="7"/>
  <c r="Y233" i="7"/>
  <c r="AJ179" i="7"/>
  <c r="AJ180" i="7" s="1"/>
  <c r="Y160" i="5"/>
  <c r="Y108" i="5"/>
  <c r="U179" i="7"/>
  <c r="AE179" i="7"/>
  <c r="S179" i="7"/>
  <c r="P108" i="5"/>
  <c r="P54" i="5"/>
  <c r="P50" i="5"/>
  <c r="AJ233" i="7"/>
  <c r="M120" i="7"/>
  <c r="O108" i="5"/>
  <c r="X54" i="5"/>
  <c r="X55" i="5" s="1"/>
  <c r="X108" i="5"/>
  <c r="AB116" i="7"/>
  <c r="P68" i="7"/>
  <c r="AG120" i="7"/>
  <c r="AF121" i="7" s="1"/>
  <c r="AC233" i="7"/>
  <c r="Q120" i="7"/>
  <c r="M233" i="7"/>
  <c r="R233" i="7"/>
  <c r="AB68" i="7"/>
  <c r="V108" i="5"/>
  <c r="T104" i="5"/>
  <c r="P104" i="5"/>
  <c r="Q108" i="5"/>
  <c r="X104" i="5"/>
  <c r="T233" i="7"/>
  <c r="AJ73" i="7"/>
  <c r="O179" i="7"/>
  <c r="V179" i="7"/>
  <c r="T175" i="7"/>
  <c r="X175" i="7"/>
  <c r="AI179" i="7"/>
  <c r="N72" i="7"/>
  <c r="L73" i="7" s="1"/>
  <c r="Z72" i="7"/>
  <c r="X73" i="7" s="1"/>
  <c r="AD72" i="7"/>
  <c r="AB73" i="7" s="1"/>
  <c r="AD120" i="7"/>
  <c r="AF73" i="7" l="1"/>
  <c r="X179" i="8"/>
  <c r="T234" i="7"/>
  <c r="L109" i="9"/>
  <c r="AB120" i="8"/>
  <c r="X121" i="7"/>
  <c r="K120" i="7"/>
  <c r="AJ121" i="7"/>
  <c r="P179" i="8"/>
  <c r="J178" i="8"/>
  <c r="L161" i="9"/>
  <c r="L120" i="8"/>
  <c r="L234" i="7"/>
  <c r="X213" i="9"/>
  <c r="P109" i="9"/>
  <c r="X161" i="9"/>
  <c r="K178" i="8"/>
  <c r="L121" i="7"/>
  <c r="P55" i="5"/>
  <c r="AC55" i="5" s="1"/>
  <c r="I54" i="5"/>
  <c r="G155" i="5"/>
  <c r="T213" i="5"/>
  <c r="G228" i="7"/>
  <c r="J232" i="8"/>
  <c r="K232" i="8"/>
  <c r="G227" i="8"/>
  <c r="J160" i="9"/>
  <c r="X109" i="9"/>
  <c r="G49" i="9"/>
  <c r="G54" i="9" s="1"/>
  <c r="T161" i="9"/>
  <c r="T109" i="9"/>
  <c r="J108" i="9"/>
  <c r="G49" i="5"/>
  <c r="H212" i="5"/>
  <c r="H108" i="5"/>
  <c r="K160" i="5"/>
  <c r="AN120" i="8"/>
  <c r="AF234" i="7"/>
  <c r="G103" i="9"/>
  <c r="I108" i="9"/>
  <c r="AJ234" i="7"/>
  <c r="X180" i="7"/>
  <c r="J108" i="5"/>
  <c r="P121" i="7"/>
  <c r="X234" i="7"/>
  <c r="X120" i="8"/>
  <c r="K119" i="8"/>
  <c r="T109" i="5"/>
  <c r="I160" i="5"/>
  <c r="T161" i="5"/>
  <c r="I108" i="5"/>
  <c r="J160" i="5"/>
  <c r="J212" i="5"/>
  <c r="K212" i="5"/>
  <c r="G207" i="5"/>
  <c r="G115" i="7"/>
  <c r="K179" i="7"/>
  <c r="G173" i="8"/>
  <c r="AF233" i="8"/>
  <c r="AB234" i="7"/>
  <c r="J233" i="7"/>
  <c r="J120" i="7"/>
  <c r="K233" i="7"/>
  <c r="AS72" i="8"/>
  <c r="G103" i="5"/>
  <c r="AF120" i="8"/>
  <c r="T120" i="8"/>
  <c r="H212" i="9"/>
  <c r="K108" i="9"/>
  <c r="P161" i="9"/>
  <c r="J212" i="9"/>
  <c r="X161" i="5"/>
  <c r="K54" i="5"/>
  <c r="X213" i="5"/>
  <c r="G155" i="9"/>
  <c r="I160" i="9"/>
  <c r="H108" i="9"/>
  <c r="H160" i="9"/>
  <c r="K160" i="9"/>
  <c r="G207" i="9"/>
  <c r="P213" i="9"/>
  <c r="T213" i="9"/>
  <c r="L213" i="9"/>
  <c r="X55" i="9"/>
  <c r="T55" i="9"/>
  <c r="P55" i="9"/>
  <c r="L55" i="9"/>
  <c r="L213" i="5"/>
  <c r="P213" i="5"/>
  <c r="H160" i="5"/>
  <c r="P161" i="5"/>
  <c r="G54" i="5"/>
  <c r="AF179" i="8"/>
  <c r="G114" i="8"/>
  <c r="I66" i="8"/>
  <c r="J71" i="8"/>
  <c r="J119" i="8"/>
  <c r="AJ120" i="8"/>
  <c r="P120" i="8"/>
  <c r="AB179" i="8"/>
  <c r="P233" i="8"/>
  <c r="AB233" i="8"/>
  <c r="T233" i="8"/>
  <c r="L233" i="8"/>
  <c r="P234" i="7"/>
  <c r="J179" i="7"/>
  <c r="I174" i="7"/>
  <c r="I233" i="7" s="1"/>
  <c r="AO73" i="7"/>
  <c r="H72" i="7"/>
  <c r="H120" i="7"/>
  <c r="I120" i="7"/>
  <c r="G60" i="7"/>
  <c r="G67" i="7" s="1"/>
  <c r="T180" i="7"/>
  <c r="AB121" i="7"/>
  <c r="L180" i="7"/>
  <c r="P109" i="5"/>
  <c r="X233" i="8"/>
  <c r="AB180" i="7"/>
  <c r="L109" i="5"/>
  <c r="AN233" i="8"/>
  <c r="L179" i="8"/>
  <c r="AF180" i="7"/>
  <c r="P180" i="7"/>
  <c r="X109" i="5"/>
  <c r="L161" i="5"/>
  <c r="AJ233" i="8"/>
  <c r="T179" i="8"/>
  <c r="AC161" i="9" l="1"/>
  <c r="AS120" i="8"/>
  <c r="AO121" i="7"/>
  <c r="G120" i="7"/>
  <c r="G108" i="9"/>
  <c r="AC109" i="9"/>
  <c r="G108" i="5"/>
  <c r="AS179" i="8"/>
  <c r="AO234" i="7"/>
  <c r="G160" i="9"/>
  <c r="G12" i="9" s="1"/>
  <c r="G212" i="9"/>
  <c r="G160" i="5"/>
  <c r="G12" i="5" s="1"/>
  <c r="G212" i="5"/>
  <c r="AC55" i="9"/>
  <c r="AC213" i="9"/>
  <c r="AC213" i="5"/>
  <c r="AC109" i="5"/>
  <c r="AC161" i="5"/>
  <c r="AS233" i="8"/>
  <c r="G60" i="8"/>
  <c r="G66" i="8" s="1"/>
  <c r="H66" i="8"/>
  <c r="I71" i="8"/>
  <c r="I178" i="8"/>
  <c r="I232" i="8"/>
  <c r="I119" i="8"/>
  <c r="I179" i="7"/>
  <c r="H174" i="7"/>
  <c r="G153" i="7"/>
  <c r="G174" i="7" s="1"/>
  <c r="G179" i="7" s="1"/>
  <c r="G72" i="7"/>
  <c r="AO180" i="7"/>
  <c r="H71" i="8" l="1"/>
  <c r="H178" i="8"/>
  <c r="H119" i="8"/>
  <c r="H232" i="8"/>
  <c r="G119" i="8"/>
  <c r="G71" i="8"/>
  <c r="G232" i="8"/>
  <c r="H13" i="8" s="1"/>
  <c r="G178" i="8"/>
  <c r="G233" i="7"/>
  <c r="G14" i="7" s="1"/>
  <c r="H233" i="7"/>
  <c r="H179" i="7"/>
</calcChain>
</file>

<file path=xl/sharedStrings.xml><?xml version="1.0" encoding="utf-8"?>
<sst xmlns="http://schemas.openxmlformats.org/spreadsheetml/2006/main" count="2486" uniqueCount="272">
  <si>
    <t xml:space="preserve">Informacje ogólne o programie studiów </t>
  </si>
  <si>
    <t>KIERUNEK:</t>
  </si>
  <si>
    <t>INŻYNIERIA ŚRODOWISKA</t>
  </si>
  <si>
    <t>PROFIL:</t>
  </si>
  <si>
    <t>PROFIL OGÓLNOAKADEMICKI</t>
  </si>
  <si>
    <t>POZIOM STUDIÓW:</t>
  </si>
  <si>
    <t>STUDIA PIERWSZEGO STOPNIA (3,5-letnie, inżynierskie)</t>
  </si>
  <si>
    <t>FORMA STUDIÓW:</t>
  </si>
  <si>
    <t>STUDIA STACJONARNE</t>
  </si>
  <si>
    <t>łączna liczba godzin zajęć dydaktycznych</t>
  </si>
  <si>
    <t xml:space="preserve">godz. </t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</si>
  <si>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</si>
  <si>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t>pkt. ECTS</t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</si>
  <si>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</si>
  <si>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</si>
  <si>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</si>
  <si>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</si>
  <si>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 xml:space="preserve"> </t>
  </si>
  <si>
    <t>WYDZIAŁ BUDOWNICTWA, ARCHITEKTURY</t>
  </si>
  <si>
    <t>I INŻYNIERII ŚRODOWISKA</t>
  </si>
  <si>
    <t>UNIWERSYTET TECHNOLOGICZNO-PRZYRODNICZY</t>
  </si>
  <si>
    <t>……………………….</t>
  </si>
  <si>
    <t xml:space="preserve">IM. J. i J. ŚNIADECKICH </t>
  </si>
  <si>
    <t>pieczątka uczelni</t>
  </si>
  <si>
    <t>w BYDGOSZCZY</t>
  </si>
  <si>
    <t>Pozycja planu</t>
  </si>
  <si>
    <t>NAZWA PRZEDMIOTU / ZAJĘĆ</t>
  </si>
  <si>
    <t>Liczba</t>
  </si>
  <si>
    <t>GODZINY</t>
  </si>
  <si>
    <t>ROZKŁAD  ZAJĘĆ  w  SEMESTRZE</t>
  </si>
  <si>
    <t>Razem</t>
  </si>
  <si>
    <t>w tym</t>
  </si>
  <si>
    <r>
      <t xml:space="preserve">sem. </t>
    </r>
    <r>
      <rPr>
        <b/>
        <sz val="10"/>
        <rFont val="Cambria"/>
        <family val="1"/>
        <charset val="238"/>
      </rPr>
      <t>I</t>
    </r>
  </si>
  <si>
    <r>
      <t>sem.</t>
    </r>
    <r>
      <rPr>
        <b/>
        <sz val="10"/>
        <rFont val="Cambria"/>
        <family val="1"/>
        <charset val="238"/>
      </rPr>
      <t xml:space="preserve"> II</t>
    </r>
  </si>
  <si>
    <r>
      <t>sem.</t>
    </r>
    <r>
      <rPr>
        <b/>
        <sz val="10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</si>
  <si>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rFont val="Cambria"/>
        <family val="1"/>
        <charset val="238"/>
      </rPr>
      <t>IV</t>
    </r>
  </si>
  <si>
    <r>
      <t xml:space="preserve">sem. </t>
    </r>
    <r>
      <rPr>
        <b/>
        <sz val="10"/>
        <rFont val="Cambria"/>
        <family val="1"/>
        <charset val="238"/>
      </rPr>
      <t>V</t>
    </r>
  </si>
  <si>
    <r>
      <t xml:space="preserve">sem. </t>
    </r>
    <r>
      <rPr>
        <b/>
        <sz val="10"/>
        <rFont val="Cambria"/>
        <family val="1"/>
        <charset val="238"/>
      </rPr>
      <t>VI</t>
    </r>
  </si>
  <si>
    <r>
      <t xml:space="preserve">sem. </t>
    </r>
    <r>
      <rPr>
        <b/>
        <sz val="10"/>
        <rFont val="Cambria"/>
        <family val="1"/>
        <charset val="238"/>
      </rPr>
      <t>VII</t>
    </r>
  </si>
  <si>
    <t>egza-mi-nów</t>
  </si>
  <si>
    <t>zali-czeń</t>
  </si>
  <si>
    <t>W</t>
  </si>
  <si>
    <t>Ć</t>
  </si>
  <si>
    <t xml:space="preserve">L </t>
  </si>
  <si>
    <t>P / S</t>
  </si>
  <si>
    <t xml:space="preserve">Liczba godzin w semestrze </t>
  </si>
  <si>
    <t>L</t>
  </si>
  <si>
    <t>P/S</t>
  </si>
  <si>
    <t>A.</t>
  </si>
  <si>
    <t xml:space="preserve">PRZEDMIOTY  OGÓLNE </t>
  </si>
  <si>
    <t>01.</t>
  </si>
  <si>
    <r>
      <t>Język obcy</t>
    </r>
    <r>
      <rPr>
        <vertAlign val="superscript"/>
        <sz val="12"/>
        <rFont val="Cambria"/>
        <family val="1"/>
        <charset val="238"/>
      </rPr>
      <t>2</t>
    </r>
  </si>
  <si>
    <t>02.</t>
  </si>
  <si>
    <t>Wychowanie fizyczne</t>
  </si>
  <si>
    <t>03.</t>
  </si>
  <si>
    <t>Podstawy przedsiębiorczości</t>
  </si>
  <si>
    <t>04.</t>
  </si>
  <si>
    <r>
      <t>Przedmioty humanistyczne</t>
    </r>
    <r>
      <rPr>
        <vertAlign val="superscript"/>
        <sz val="12"/>
        <rFont val="Cambria"/>
        <family val="1"/>
        <charset val="238"/>
      </rPr>
      <t>3</t>
    </r>
  </si>
  <si>
    <t>05.</t>
  </si>
  <si>
    <t>Ochrona własności intelektualnej oraz BHP</t>
  </si>
  <si>
    <t>06.</t>
  </si>
  <si>
    <t>Prawo w inżynierii środowiska</t>
  </si>
  <si>
    <t xml:space="preserve">RAZEM     </t>
  </si>
  <si>
    <t>PODSUMOWANIE  ARKUSZA  1</t>
  </si>
  <si>
    <t>SUMA</t>
  </si>
  <si>
    <t xml:space="preserve">Liczba:  </t>
  </si>
  <si>
    <t>egzaminów</t>
  </si>
  <si>
    <t>zaliczeń</t>
  </si>
  <si>
    <t>UWAGI:</t>
  </si>
  <si>
    <t>1. Studenta obowiązuje na I roku udział we wszystkich zajęciach, na latach wyższych udział we wszystkich ćwiczeniach (audytoryjne, laboratoryjne, projektowe i seminaria)</t>
  </si>
  <si>
    <t>2. Język obcy kontynuowany do wyboru spośród: 1. angielski, 2. niemiecki</t>
  </si>
  <si>
    <t>Legenda:</t>
  </si>
  <si>
    <t xml:space="preserve">W </t>
  </si>
  <si>
    <t xml:space="preserve"> - wykład</t>
  </si>
  <si>
    <t xml:space="preserve">   Psychospołeczne aspekty sukcesu zawodowego;</t>
  </si>
  <si>
    <t xml:space="preserve">Ć </t>
  </si>
  <si>
    <t xml:space="preserve"> - ćwiczenia audytoryjne</t>
  </si>
  <si>
    <t>4. Studenta obowiązuje zaliczenie 4 tygodniowej praktyki ( 2 tyg.pr.zawodowej po roku II - 2 pkt ECTS i 2 tyg.pr.przeddyplomowej po roku III - 2 pkt ECTS).</t>
  </si>
  <si>
    <t xml:space="preserve"> - ćwiczenia laboratoryjne, lektorat języków obcych</t>
  </si>
  <si>
    <t>5. Student może wybrać alternatywny przedmiot z grupy przedmiotów obieralnych</t>
  </si>
  <si>
    <t xml:space="preserve">P </t>
  </si>
  <si>
    <t xml:space="preserve"> - ćwiczenia projektowe</t>
  </si>
  <si>
    <t>6. Student zobowiązany jest do napisania i obrony pracy dyplomowej (15 punktów ECTS)</t>
  </si>
  <si>
    <t>S</t>
  </si>
  <si>
    <t xml:space="preserve"> - seminarium</t>
  </si>
  <si>
    <t xml:space="preserve">T </t>
  </si>
  <si>
    <t xml:space="preserve"> - zajęcia terenowe</t>
  </si>
  <si>
    <t xml:space="preserve"> - egzamin</t>
  </si>
  <si>
    <t>ARKUSZ 1</t>
  </si>
  <si>
    <t>Pozycja     planu</t>
  </si>
  <si>
    <t>B.</t>
  </si>
  <si>
    <t>PRZEDMIOTY  PODSTAWOWE</t>
  </si>
  <si>
    <t>Matematyka</t>
  </si>
  <si>
    <t>Fizyka</t>
  </si>
  <si>
    <t>Chemia</t>
  </si>
  <si>
    <t>Mechanika płynów</t>
  </si>
  <si>
    <t>Termodynamika techniczna</t>
  </si>
  <si>
    <t>Rysunek techniczny i geometria wykreślna</t>
  </si>
  <si>
    <t>07.</t>
  </si>
  <si>
    <t>Informatyczne podstawy projektowania</t>
  </si>
  <si>
    <t>08.</t>
  </si>
  <si>
    <t>Fizyka cieplna budowli</t>
  </si>
  <si>
    <t>09.</t>
  </si>
  <si>
    <t>Biologia i ekologia</t>
  </si>
  <si>
    <t>10.</t>
  </si>
  <si>
    <t>Budownictwo ogólne</t>
  </si>
  <si>
    <t>PODSUMOWANIE  ARKUSZA  1+2</t>
  </si>
  <si>
    <t>ARKUSZ 2</t>
  </si>
  <si>
    <t>ROZKŁAD  ZAJĘĆ  w SEMESTRZE</t>
  </si>
  <si>
    <t>C.</t>
  </si>
  <si>
    <t>PRZEDMIOTY  KIERUNKOWE</t>
  </si>
  <si>
    <t>Technologia oczyszczania wody i ścieków</t>
  </si>
  <si>
    <t>Wodociągi</t>
  </si>
  <si>
    <t>Kanalizacje</t>
  </si>
  <si>
    <t>Podstawy projektowania - BIM</t>
  </si>
  <si>
    <t>Sieci i instalacje gazowe</t>
  </si>
  <si>
    <t>Wentylacja</t>
  </si>
  <si>
    <t>Klimatyzacja</t>
  </si>
  <si>
    <t>Odwadnianie terenów zurbanizowanych i przemysłowych</t>
  </si>
  <si>
    <t>Ogrzewnictwo</t>
  </si>
  <si>
    <t>Ciepłownictwo</t>
  </si>
  <si>
    <t>11.</t>
  </si>
  <si>
    <t>Instalacje wodociągowe i kanalizacyjne</t>
  </si>
  <si>
    <t>12.</t>
  </si>
  <si>
    <t>Specjalistyczne instalacje medyczne i przemysłowe</t>
  </si>
  <si>
    <t>13.</t>
  </si>
  <si>
    <t>Systemy parowe w przemyśle</t>
  </si>
  <si>
    <t>14.</t>
  </si>
  <si>
    <t>Urządzenia cieplne, energetyczne i chłodnicze</t>
  </si>
  <si>
    <t>15.</t>
  </si>
  <si>
    <t>Hydrologia inżynierska i gospodarka wodna</t>
  </si>
  <si>
    <t>16.</t>
  </si>
  <si>
    <t>Odnawialne źródła enegii</t>
  </si>
  <si>
    <t>17.</t>
  </si>
  <si>
    <t>Opłacalność odnawialnych źródeł energii</t>
  </si>
  <si>
    <t>18.</t>
  </si>
  <si>
    <t>Praktyka zawodowa</t>
  </si>
  <si>
    <t>19.</t>
  </si>
  <si>
    <t>Praktyka przeddyplomowa</t>
  </si>
  <si>
    <t>20.</t>
  </si>
  <si>
    <t>Seminarium dyplomowe</t>
  </si>
  <si>
    <t>21.</t>
  </si>
  <si>
    <t xml:space="preserve">Przygotowanie i złożenie pracy dyplomowej oraz przygotowanie do egzaminu dyplomowego  
</t>
  </si>
  <si>
    <t>X</t>
  </si>
  <si>
    <t>PODSUMOWANIE  ARKUSZA  1+2+3</t>
  </si>
  <si>
    <t>ARKUSZ 3</t>
  </si>
  <si>
    <t>D.</t>
  </si>
  <si>
    <t>PRZEDMIOTY OBIERALNE</t>
  </si>
  <si>
    <t>Systemy informacji geograficznej (GIS)</t>
  </si>
  <si>
    <t>Systemy informacji przestrzennej</t>
  </si>
  <si>
    <t>Konstrukcje w inżynierii środowiska</t>
  </si>
  <si>
    <t>Mechanika i wytrzymałość materiałów</t>
  </si>
  <si>
    <t>Geodezja</t>
  </si>
  <si>
    <t>Geodezja i fotogrametia</t>
  </si>
  <si>
    <t>Ekonomika procesu inwestycyjnego</t>
  </si>
  <si>
    <t>Ekonomika w inżynierii środowiska</t>
  </si>
  <si>
    <t>Wprowadzenie do gospodarki przestrzennej</t>
  </si>
  <si>
    <t>Podstawy planowania przestrzennego</t>
  </si>
  <si>
    <t>Kosztorysowanie robót budowlanych</t>
  </si>
  <si>
    <t>Kosztorysowanie przedsięwzięć inwestycyjnych</t>
  </si>
  <si>
    <t>Monitoring środowiska</t>
  </si>
  <si>
    <t>Metody oceny jakości środowiska</t>
  </si>
  <si>
    <t>Technologia i organizacja robót sanitarnych</t>
  </si>
  <si>
    <t>Organizacja, planowanie robót</t>
  </si>
  <si>
    <t>Mechanika gruntów i fundamentowanie</t>
  </si>
  <si>
    <t>Geotechnika i geologia inżynierska</t>
  </si>
  <si>
    <t>Gospodarka odpadami</t>
  </si>
  <si>
    <t>Technologie w gospodarce odpadami</t>
  </si>
  <si>
    <t>Biznes plan</t>
  </si>
  <si>
    <t>Studium wykonalności inwestycji</t>
  </si>
  <si>
    <t>Materiały i urządzenia w technice sanitarnej</t>
  </si>
  <si>
    <t>Materiałoznawstwo</t>
  </si>
  <si>
    <t>Budownictwo niskoenergetyczne</t>
  </si>
  <si>
    <t>Budownictwo pasywne</t>
  </si>
  <si>
    <t>Automatyka w inżynierii środowiska</t>
  </si>
  <si>
    <t>Systemy sterowania w inżynierii środowiska</t>
  </si>
  <si>
    <t>Mikrobiologia wody i ścieków</t>
  </si>
  <si>
    <t>Biologia sanitarna</t>
  </si>
  <si>
    <t>Certyfikacja energetyczna</t>
  </si>
  <si>
    <t>Auditing energetyczny</t>
  </si>
  <si>
    <t>PODSUMOWANIE  ARKUSZA  1+2+3+4</t>
  </si>
  <si>
    <t>ARKUSZ 4</t>
  </si>
  <si>
    <t>STUDIA PIERWSZEGO STOPNIA (4-letnie inżynierskie)</t>
  </si>
  <si>
    <t>STUDIA NIESTACJONARNE</t>
  </si>
  <si>
    <t>…………………..</t>
  </si>
  <si>
    <r>
      <t>sem.</t>
    </r>
    <r>
      <rPr>
        <b/>
        <sz val="10"/>
        <rFont val="Cambria"/>
        <family val="1"/>
        <charset val="238"/>
      </rPr>
      <t xml:space="preserve"> IV</t>
    </r>
  </si>
  <si>
    <r>
      <t xml:space="preserve">sem. </t>
    </r>
    <r>
      <rPr>
        <b/>
        <sz val="10"/>
        <rFont val="Cambria"/>
        <family val="1"/>
        <charset val="238"/>
      </rPr>
      <t>VIII</t>
    </r>
  </si>
  <si>
    <t>Liczba godzin w semestrze</t>
  </si>
  <si>
    <t>PRZEDMIOTY  OGÓLNE</t>
  </si>
  <si>
    <t xml:space="preserve">Przygotowanie i złożenie pracy dyplomowej oraz przygotowanie do egzaminu dyplomowego
</t>
  </si>
  <si>
    <t>D</t>
  </si>
  <si>
    <t xml:space="preserve"> Konstrukcje w inżynierii środowiska</t>
  </si>
  <si>
    <t>STUDIA DRUGIEGO STOPNIA (1,5-letnie)</t>
  </si>
  <si>
    <t>UNIWERSYTET TECHNOLOGICZNO - PRZYRODNICZY</t>
  </si>
  <si>
    <t>……………………………..</t>
  </si>
  <si>
    <t>SPECJALNOŚĆ:</t>
  </si>
  <si>
    <t>INSTALACJE SANITARNE I PRZEMYSŁOWE</t>
  </si>
  <si>
    <t>KONWENCJONALNE I ODNAWIALNE ŹRÓDŁA ENERGII</t>
  </si>
  <si>
    <t>ROZKŁAD ZAJĘĆ W SEMESTRZE</t>
  </si>
  <si>
    <t>sem. I</t>
  </si>
  <si>
    <t>sem. II</t>
  </si>
  <si>
    <t>sem. III</t>
  </si>
  <si>
    <t>sem. IV</t>
  </si>
  <si>
    <t>P</t>
  </si>
  <si>
    <t>PRZEDMIOTY PODSTAWOWE</t>
  </si>
  <si>
    <t>Statystyka</t>
  </si>
  <si>
    <t>Chemia środowiska</t>
  </si>
  <si>
    <t>Prawo (cywilne, administracyjne, gospodarcze) - ang.</t>
  </si>
  <si>
    <t>PODSUMOWANIE ARKUSZA 1</t>
  </si>
  <si>
    <t>Uwagi:</t>
  </si>
  <si>
    <t xml:space="preserve">1. Studenta obowiązuje na I roku udział we wszystkich zajęciach, na latach wyższych udział we wszystkich ćwiczeniach </t>
  </si>
  <si>
    <t xml:space="preserve">    (audytoryjne, laboratoryjne, projektowe i seminaria)</t>
  </si>
  <si>
    <t>- wykład</t>
  </si>
  <si>
    <t>2. Studenta obowiazuje napisanie i obrona pracy dyplomowej (20 punktów ECTS)</t>
  </si>
  <si>
    <t>- ćwiczenia audytoryjne</t>
  </si>
  <si>
    <t>- ćwiczenia laboratoryjne, lektorat języków obcych</t>
  </si>
  <si>
    <t>- ćwiczenia projektowe</t>
  </si>
  <si>
    <t>- seminarium</t>
  </si>
  <si>
    <t>T</t>
  </si>
  <si>
    <t>- zajęcia terenowe</t>
  </si>
  <si>
    <t>-</t>
  </si>
  <si>
    <t>egzamin</t>
  </si>
  <si>
    <t>Pozycja                planu</t>
  </si>
  <si>
    <r>
      <t xml:space="preserve">Liczba godzin </t>
    </r>
    <r>
      <rPr>
        <i/>
        <sz val="10"/>
        <rFont val="Cambria"/>
        <family val="1"/>
        <charset val="238"/>
      </rPr>
      <t>w semestrze</t>
    </r>
  </si>
  <si>
    <t>PRZEDMIOTY KIERUNKOWE</t>
  </si>
  <si>
    <t>Systemy kogeneracyjne i układy odzysku ciepła w przemyśle</t>
  </si>
  <si>
    <t>Automatyka i sterowanie w inżynierii środowiska</t>
  </si>
  <si>
    <t>Balneotechnika</t>
  </si>
  <si>
    <t>Efektywność przedsięwzięć inżynierskich</t>
  </si>
  <si>
    <t>Audyt energetyczny obiektów</t>
  </si>
  <si>
    <t>Podstawy projektowania zintegrowanego - BIM</t>
  </si>
  <si>
    <t>Adaptacja do zmian klimatu</t>
  </si>
  <si>
    <t>Komputerowe metody obliczeniowe systemów inżynierskich</t>
  </si>
  <si>
    <t>Techniki ochrony atmosfery</t>
  </si>
  <si>
    <t>Technologie energooszczędne w budownictwie</t>
  </si>
  <si>
    <t>Najlepsze dostępne techniki (BAT w inżynierii środowiska)</t>
  </si>
  <si>
    <t>Prawno-administracyjne podstawy procesu inwestycyjnego</t>
  </si>
  <si>
    <t>Ekonomika środowiska</t>
  </si>
  <si>
    <t>GIS w inżynierii środowiska</t>
  </si>
  <si>
    <t>PODSUMOWANIE ARKUSZA 1+2</t>
  </si>
  <si>
    <t>PRZEDMIOTY SPECJALNOŚCIOWE</t>
  </si>
  <si>
    <t>Niekonwencjonalne systemy kanalizacji</t>
  </si>
  <si>
    <t>Alternatywne  zagospodarowanie wód opadowych</t>
  </si>
  <si>
    <t>Systemy przeciwpożarowe w budynkach</t>
  </si>
  <si>
    <t>Instalacje i urządzenia gazowe</t>
  </si>
  <si>
    <t>Sieci i instalacje wodociągowe</t>
  </si>
  <si>
    <t>Instalacje medyczne i przemysłowe</t>
  </si>
  <si>
    <t>Złożone systemy klimatyzacyjne i wentylacyjne</t>
  </si>
  <si>
    <t>Przemysłowe centrale cieplne</t>
  </si>
  <si>
    <t>Urządzenia do uzdatnianie wody pitnej i przemysłowej</t>
  </si>
  <si>
    <t xml:space="preserve">Urządzenia do oczyszczania ścieków </t>
  </si>
  <si>
    <t>Hydrotechnika</t>
  </si>
  <si>
    <t>Przygotowanie i złożenie pracy dyplomowej oraz przygotowanie do egzaminu dyplomowego</t>
  </si>
  <si>
    <t>PODSUMOWANIE ARKUSZA 1+2+3</t>
  </si>
  <si>
    <t>Projektowanie, budowa i eksploatacja pomp ciepła</t>
  </si>
  <si>
    <t>Układy solarne i fotowoltaiczne</t>
  </si>
  <si>
    <t>Kotłownie opalane biomasą</t>
  </si>
  <si>
    <t>Energia geotermalna, wodna i wiatrowa</t>
  </si>
  <si>
    <t>Finasowanie przedsięwzięć odnawialnych źródeł energii</t>
  </si>
  <si>
    <t xml:space="preserve">Biogazownie </t>
  </si>
  <si>
    <t>Zagospodarowanie ciepła odpadowego</t>
  </si>
  <si>
    <t>Nisko i wysoko parametrowe instalacje grzewcze dla OZE</t>
  </si>
  <si>
    <t>Konwencjonalne źródła energii</t>
  </si>
  <si>
    <t>Instalacje termicznego przekształcania odpadów (ITPO)</t>
  </si>
  <si>
    <t>Podstawy eksploatacji systemów odnawialnych źródeł energii</t>
  </si>
  <si>
    <t>Współczesne wyzwania i zagrożenia zawodowe</t>
  </si>
  <si>
    <t>PLAN STUDIÓW NR VIII</t>
  </si>
  <si>
    <t>Obowiązuje od roku akademickiego: 2021/2022</t>
  </si>
  <si>
    <r>
      <t xml:space="preserve">PLAN STUDIÓW NR </t>
    </r>
    <r>
      <rPr>
        <b/>
        <sz val="28"/>
        <color theme="1"/>
        <rFont val="Cambria"/>
        <family val="1"/>
        <charset val="238"/>
      </rPr>
      <t>VIII</t>
    </r>
  </si>
  <si>
    <t>PLAN  STUDIÓW  NR IX</t>
  </si>
  <si>
    <t>3. Przedmioty humanistyczno-społeczne do wyboru: 1. Sem. I - Podstawy ekonomii              lub Człowiek a środowisko; 2. Sem. VII - Historia nauki i techniki lub</t>
  </si>
  <si>
    <t>3. Przedmioty humanistyczno-społeczne do wyboru: 1. Sem. I - Podstawy ekonomii                          lub Człowiek a środowisko; 2. Sem. VIII - Historia nauki i techniki 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</si>
</sst>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"/>
  </numFmts>
  <fonts count="55">
    <font>
      <sz val="10"/>
      <name val="Arial CE"/>
      <charset val="238"/>
    </font>
    <font>
      <sz val="10"/>
      <name val="Cambria"/>
      <family val="1"/>
      <charset val="238"/>
    </font>
    <font>
      <b/>
      <sz val="12"/>
      <name val="Cambria"/>
      <family val="1"/>
      <charset val="238"/>
    </font>
    <font>
      <i/>
      <sz val="10"/>
      <name val="Cambria"/>
      <family val="1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i/>
      <sz val="12"/>
      <name val="Cambria"/>
      <family val="1"/>
      <charset val="238"/>
    </font>
    <font>
      <u/>
      <sz val="10"/>
      <name val="Cambria"/>
      <family val="1"/>
      <charset val="238"/>
    </font>
    <font>
      <b/>
      <sz val="14"/>
      <name val="Cambria"/>
      <family val="1"/>
      <charset val="238"/>
    </font>
    <font>
      <b/>
      <sz val="12"/>
      <color indexed="10"/>
      <name val="Cambria"/>
      <family val="1"/>
      <charset val="238"/>
    </font>
    <font>
      <sz val="12"/>
      <color indexed="8"/>
      <name val="Cambria"/>
      <family val="1"/>
      <charset val="238"/>
    </font>
    <font>
      <b/>
      <sz val="28"/>
      <name val="Cambria"/>
      <family val="1"/>
      <charset val="238"/>
    </font>
    <font>
      <i/>
      <sz val="12"/>
      <name val="Cambria"/>
      <family val="1"/>
      <charset val="238"/>
    </font>
    <font>
      <b/>
      <sz val="10"/>
      <name val="Cambria"/>
      <family val="1"/>
      <charset val="238"/>
    </font>
    <font>
      <b/>
      <sz val="11"/>
      <name val="Cambria"/>
      <family val="1"/>
      <charset val="238"/>
    </font>
    <font>
      <sz val="11"/>
      <name val="Cambria"/>
      <family val="1"/>
      <charset val="238"/>
    </font>
    <font>
      <sz val="9"/>
      <name val="Cambria"/>
      <family val="1"/>
      <charset val="238"/>
    </font>
    <font>
      <sz val="14"/>
      <name val="Cambria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vertAlign val="superscript"/>
      <sz val="12"/>
      <name val="Cambria"/>
      <family val="1"/>
      <charset val="238"/>
    </font>
    <font>
      <b/>
      <sz val="9"/>
      <name val="Cambria"/>
      <family val="1"/>
      <charset val="238"/>
    </font>
    <font>
      <sz val="11"/>
      <color indexed="10"/>
      <name val="Cambria"/>
      <family val="1"/>
      <charset val="238"/>
    </font>
    <font>
      <b/>
      <sz val="11"/>
      <color indexed="10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FF0000"/>
      <name val="Cambria"/>
      <family val="1"/>
      <charset val="238"/>
    </font>
    <font>
      <i/>
      <sz val="12"/>
      <color theme="1"/>
      <name val="Cambria"/>
      <family val="1"/>
      <charset val="238"/>
    </font>
    <font>
      <sz val="11"/>
      <name val="Arial"/>
      <family val="2"/>
      <charset val="238"/>
    </font>
    <font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sz val="12"/>
      <color theme="1"/>
      <name val="Arial CE"/>
      <family val="2"/>
      <charset val="238"/>
    </font>
    <font>
      <sz val="12"/>
      <color theme="1"/>
      <name val="Arial CE"/>
      <charset val="238"/>
    </font>
    <font>
      <sz val="12"/>
      <color theme="1"/>
      <name val="Arial"/>
      <family val="2"/>
    </font>
    <font>
      <b/>
      <sz val="12"/>
      <color theme="1"/>
      <name val="Arial CE"/>
      <family val="2"/>
      <charset val="238"/>
    </font>
    <font>
      <sz val="10"/>
      <color theme="1"/>
      <name val="Cambria"/>
      <family val="1"/>
      <charset val="238"/>
    </font>
    <font>
      <sz val="1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2"/>
      <color rgb="FF000000"/>
      <name val="Cambria"/>
      <family val="1"/>
      <charset val="238"/>
    </font>
    <font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name val="Arial CE"/>
      <family val="2"/>
      <charset val="238"/>
    </font>
    <font>
      <sz val="12"/>
      <name val="Arial CE"/>
      <charset val="238"/>
    </font>
    <font>
      <sz val="12"/>
      <name val="Arial"/>
      <family val="2"/>
    </font>
    <font>
      <sz val="12"/>
      <name val="Ariel"/>
      <charset val="238"/>
    </font>
    <font>
      <sz val="10"/>
      <name val="Ariel"/>
      <charset val="238"/>
    </font>
    <font>
      <sz val="10"/>
      <color rgb="FFFF0000"/>
      <name val="Cambria"/>
      <family val="1"/>
      <charset val="238"/>
    </font>
    <font>
      <b/>
      <sz val="28"/>
      <color theme="1"/>
      <name val="Cambria"/>
      <family val="1"/>
      <charset val="238"/>
    </font>
    <font>
      <b/>
      <sz val="12"/>
      <color rgb="FFFF0000"/>
      <name val="Cambria"/>
      <family val="1"/>
      <scheme val="major"/>
    </font>
    <font>
      <b/>
      <sz val="12"/>
      <color rgb="FFFF0000"/>
      <name val="Cambria"/>
      <family val="1"/>
    </font>
    <font>
      <sz val="12"/>
      <color theme="1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</fills>
  <borders count="1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6">
    <xf numFmtId="0" fontId="0" fillId="0" borderId="0" xfId="0"/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6" xfId="0" applyFont="1" applyBorder="1" applyAlignment="1">
      <alignment horizontal="right" vertical="center"/>
    </xf>
    <xf numFmtId="0" fontId="5" fillId="0" borderId="0" xfId="0" quotePrefix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3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7" xfId="0" applyFont="1" applyBorder="1" applyAlignment="1">
      <alignment horizontal="right" vertical="center"/>
    </xf>
    <xf numFmtId="0" fontId="5" fillId="0" borderId="37" xfId="0" applyFont="1" applyBorder="1" applyAlignment="1">
      <alignment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0" borderId="36" xfId="0" quotePrefix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5" fillId="0" borderId="41" xfId="0" applyFont="1" applyBorder="1" applyAlignment="1">
      <alignment horizontal="center" vertical="center"/>
    </xf>
    <xf numFmtId="0" fontId="15" fillId="5" borderId="47" xfId="0" applyFont="1" applyFill="1" applyBorder="1" applyAlignment="1">
      <alignment vertical="center"/>
    </xf>
    <xf numFmtId="0" fontId="15" fillId="5" borderId="49" xfId="0" applyFont="1" applyFill="1" applyBorder="1" applyAlignment="1">
      <alignment horizontal="center" vertical="center"/>
    </xf>
    <xf numFmtId="0" fontId="15" fillId="5" borderId="50" xfId="0" applyFont="1" applyFill="1" applyBorder="1" applyAlignment="1">
      <alignment horizontal="center" vertical="center"/>
    </xf>
    <xf numFmtId="0" fontId="15" fillId="5" borderId="51" xfId="0" applyFont="1" applyFill="1" applyBorder="1" applyAlignment="1">
      <alignment horizontal="center" vertical="center"/>
    </xf>
    <xf numFmtId="0" fontId="15" fillId="5" borderId="52" xfId="0" applyFont="1" applyFill="1" applyBorder="1" applyAlignment="1">
      <alignment horizontal="center" vertical="center"/>
    </xf>
    <xf numFmtId="0" fontId="15" fillId="5" borderId="53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vertical="center"/>
    </xf>
    <xf numFmtId="0" fontId="5" fillId="5" borderId="49" xfId="0" applyFont="1" applyFill="1" applyBorder="1" applyAlignment="1">
      <alignment horizontal="center" vertical="center"/>
    </xf>
    <xf numFmtId="0" fontId="5" fillId="5" borderId="50" xfId="0" applyFont="1" applyFill="1" applyBorder="1" applyAlignment="1">
      <alignment horizontal="center" vertical="center"/>
    </xf>
    <xf numFmtId="0" fontId="5" fillId="5" borderId="51" xfId="0" applyFont="1" applyFill="1" applyBorder="1" applyAlignment="1">
      <alignment horizontal="center" vertical="center"/>
    </xf>
    <xf numFmtId="0" fontId="5" fillId="5" borderId="52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7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48" xfId="0" applyFont="1" applyBorder="1" applyAlignment="1">
      <alignment vertical="center"/>
    </xf>
    <xf numFmtId="0" fontId="19" fillId="0" borderId="54" xfId="0" applyFont="1" applyBorder="1" applyAlignment="1">
      <alignment vertical="center"/>
    </xf>
    <xf numFmtId="0" fontId="19" fillId="0" borderId="48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5" fillId="0" borderId="56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1" fillId="0" borderId="46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0" fontId="2" fillId="4" borderId="4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vertical="center"/>
    </xf>
    <xf numFmtId="0" fontId="1" fillId="5" borderId="49" xfId="0" applyFont="1" applyFill="1" applyBorder="1" applyAlignment="1">
      <alignment horizontal="center" vertical="center"/>
    </xf>
    <xf numFmtId="0" fontId="1" fillId="5" borderId="50" xfId="0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1" fillId="5" borderId="52" xfId="0" applyFont="1" applyFill="1" applyBorder="1" applyAlignment="1">
      <alignment horizontal="center" vertical="center"/>
    </xf>
    <xf numFmtId="0" fontId="1" fillId="5" borderId="5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5" borderId="37" xfId="0" applyFont="1" applyFill="1" applyBorder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35" xfId="0" applyFont="1" applyBorder="1" applyAlignment="1">
      <alignment vertical="center"/>
    </xf>
    <xf numFmtId="0" fontId="14" fillId="0" borderId="36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3" fillId="6" borderId="24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24" fillId="0" borderId="7" xfId="0" applyFont="1" applyBorder="1" applyAlignment="1">
      <alignment horizontal="right" vertical="center"/>
    </xf>
    <xf numFmtId="0" fontId="15" fillId="0" borderId="7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5" fillId="4" borderId="57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59" xfId="0" applyFont="1" applyFill="1" applyBorder="1" applyAlignment="1">
      <alignment horizontal="center" vertical="center"/>
    </xf>
    <xf numFmtId="0" fontId="5" fillId="3" borderId="60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43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3" borderId="63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0" fontId="5" fillId="3" borderId="64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164" fontId="5" fillId="3" borderId="40" xfId="0" applyNumberFormat="1" applyFont="1" applyFill="1" applyBorder="1" applyAlignment="1">
      <alignment horizontal="center" vertical="center"/>
    </xf>
    <xf numFmtId="0" fontId="5" fillId="0" borderId="64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/>
    </xf>
    <xf numFmtId="0" fontId="1" fillId="5" borderId="19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1" fillId="0" borderId="24" xfId="0" applyFont="1" applyBorder="1" applyAlignment="1" applyProtection="1">
      <alignment vertical="center"/>
      <protection locked="0"/>
    </xf>
    <xf numFmtId="0" fontId="5" fillId="0" borderId="24" xfId="0" applyFont="1" applyBorder="1" applyAlignment="1" applyProtection="1">
      <alignment vertical="center" wrapText="1"/>
      <protection locked="0"/>
    </xf>
    <xf numFmtId="0" fontId="5" fillId="0" borderId="24" xfId="0" applyFont="1" applyFill="1" applyBorder="1" applyAlignment="1">
      <alignment horizontal="left" vertical="center"/>
    </xf>
    <xf numFmtId="0" fontId="5" fillId="0" borderId="24" xfId="0" applyFont="1" applyBorder="1" applyAlignment="1" applyProtection="1">
      <alignment horizontal="left" vertical="center"/>
      <protection locked="0"/>
    </xf>
    <xf numFmtId="0" fontId="28" fillId="0" borderId="0" xfId="0" applyFont="1" applyAlignment="1">
      <alignment horizontal="left" vertical="center"/>
    </xf>
    <xf numFmtId="0" fontId="28" fillId="0" borderId="36" xfId="0" applyFont="1" applyBorder="1" applyAlignment="1">
      <alignment vertical="center"/>
    </xf>
    <xf numFmtId="0" fontId="28" fillId="0" borderId="36" xfId="0" applyFont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 wrapText="1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29" fillId="0" borderId="19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center" vertical="center"/>
    </xf>
    <xf numFmtId="0" fontId="29" fillId="0" borderId="22" xfId="0" applyFont="1" applyFill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29" fillId="0" borderId="21" xfId="0" applyFont="1" applyFill="1" applyBorder="1" applyAlignment="1">
      <alignment horizontal="center" vertical="center"/>
    </xf>
    <xf numFmtId="0" fontId="29" fillId="0" borderId="23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center" vertical="center"/>
    </xf>
    <xf numFmtId="0" fontId="29" fillId="0" borderId="25" xfId="0" applyFont="1" applyFill="1" applyBorder="1" applyAlignment="1">
      <alignment horizontal="center" vertical="center"/>
    </xf>
    <xf numFmtId="0" fontId="29" fillId="0" borderId="26" xfId="0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1" fontId="29" fillId="0" borderId="27" xfId="0" applyNumberFormat="1" applyFont="1" applyFill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165" fontId="29" fillId="0" borderId="20" xfId="0" applyNumberFormat="1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32" fillId="3" borderId="14" xfId="0" applyFont="1" applyFill="1" applyBorder="1" applyAlignment="1">
      <alignment horizontal="center" vertical="center"/>
    </xf>
    <xf numFmtId="0" fontId="32" fillId="3" borderId="15" xfId="0" applyFont="1" applyFill="1" applyBorder="1" applyAlignment="1">
      <alignment horizontal="center" vertical="center"/>
    </xf>
    <xf numFmtId="0" fontId="32" fillId="3" borderId="22" xfId="0" applyFont="1" applyFill="1" applyBorder="1" applyAlignment="1">
      <alignment horizontal="center" vertical="center"/>
    </xf>
    <xf numFmtId="0" fontId="32" fillId="3" borderId="105" xfId="0" applyFont="1" applyFill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105" xfId="0" applyFont="1" applyBorder="1" applyAlignment="1">
      <alignment horizontal="center" vertical="center"/>
    </xf>
    <xf numFmtId="0" fontId="32" fillId="3" borderId="24" xfId="0" applyFont="1" applyFill="1" applyBorder="1" applyAlignment="1">
      <alignment horizontal="center" vertical="center"/>
    </xf>
    <xf numFmtId="0" fontId="32" fillId="3" borderId="26" xfId="0" applyFont="1" applyFill="1" applyBorder="1" applyAlignment="1">
      <alignment horizontal="center" vertical="center"/>
    </xf>
    <xf numFmtId="0" fontId="32" fillId="3" borderId="23" xfId="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center" vertical="center"/>
    </xf>
    <xf numFmtId="0" fontId="32" fillId="0" borderId="22" xfId="0" applyFont="1" applyFill="1" applyBorder="1" applyAlignment="1">
      <alignment horizontal="center" vertical="center"/>
    </xf>
    <xf numFmtId="0" fontId="32" fillId="0" borderId="105" xfId="0" applyFont="1" applyFill="1" applyBorder="1" applyAlignment="1">
      <alignment horizontal="center" vertical="center"/>
    </xf>
    <xf numFmtId="0" fontId="28" fillId="0" borderId="23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center" vertical="center"/>
    </xf>
    <xf numFmtId="0" fontId="33" fillId="0" borderId="22" xfId="0" applyFont="1" applyFill="1" applyBorder="1" applyAlignment="1">
      <alignment horizontal="center" vertical="center"/>
    </xf>
    <xf numFmtId="0" fontId="29" fillId="3" borderId="22" xfId="0" applyFont="1" applyFill="1" applyBorder="1" applyAlignment="1">
      <alignment horizontal="center" vertical="center"/>
    </xf>
    <xf numFmtId="0" fontId="29" fillId="3" borderId="17" xfId="0" applyFont="1" applyFill="1" applyBorder="1" applyAlignment="1">
      <alignment horizontal="center" vertical="center"/>
    </xf>
    <xf numFmtId="0" fontId="29" fillId="3" borderId="58" xfId="0" applyFont="1" applyFill="1" applyBorder="1" applyAlignment="1">
      <alignment horizontal="center" vertical="center"/>
    </xf>
    <xf numFmtId="0" fontId="29" fillId="3" borderId="15" xfId="0" applyFont="1" applyFill="1" applyBorder="1" applyAlignment="1">
      <alignment horizontal="center" vertical="center"/>
    </xf>
    <xf numFmtId="0" fontId="29" fillId="3" borderId="26" xfId="0" applyFont="1" applyFill="1" applyBorder="1" applyAlignment="1">
      <alignment horizontal="center" vertical="center"/>
    </xf>
    <xf numFmtId="0" fontId="29" fillId="3" borderId="59" xfId="0" applyFont="1" applyFill="1" applyBorder="1" applyAlignment="1">
      <alignment horizontal="center" vertical="center"/>
    </xf>
    <xf numFmtId="0" fontId="29" fillId="3" borderId="60" xfId="0" applyFont="1" applyFill="1" applyBorder="1" applyAlignment="1">
      <alignment horizontal="center" vertical="center"/>
    </xf>
    <xf numFmtId="0" fontId="29" fillId="3" borderId="40" xfId="0" applyFont="1" applyFill="1" applyBorder="1" applyAlignment="1">
      <alignment horizontal="center" vertical="center"/>
    </xf>
    <xf numFmtId="0" fontId="29" fillId="3" borderId="25" xfId="0" applyFont="1" applyFill="1" applyBorder="1" applyAlignment="1">
      <alignment horizontal="center" vertical="center"/>
    </xf>
    <xf numFmtId="0" fontId="32" fillId="0" borderId="11" xfId="0" applyFont="1" applyFill="1" applyBorder="1" applyAlignment="1">
      <alignment vertical="center"/>
    </xf>
    <xf numFmtId="0" fontId="32" fillId="0" borderId="14" xfId="0" applyFont="1" applyFill="1" applyBorder="1" applyAlignment="1">
      <alignment vertical="center"/>
    </xf>
    <xf numFmtId="0" fontId="32" fillId="0" borderId="15" xfId="0" applyFont="1" applyFill="1" applyBorder="1" applyAlignment="1">
      <alignment vertical="center"/>
    </xf>
    <xf numFmtId="0" fontId="29" fillId="3" borderId="23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horizontal="center" vertical="center"/>
    </xf>
    <xf numFmtId="0" fontId="29" fillId="3" borderId="27" xfId="0" applyFont="1" applyFill="1" applyBorder="1" applyAlignment="1">
      <alignment horizontal="center" vertical="center"/>
    </xf>
    <xf numFmtId="0" fontId="29" fillId="3" borderId="11" xfId="0" applyFont="1" applyFill="1" applyBorder="1" applyAlignment="1">
      <alignment horizontal="center" vertical="center"/>
    </xf>
    <xf numFmtId="0" fontId="29" fillId="3" borderId="14" xfId="0" applyFont="1" applyFill="1" applyBorder="1" applyAlignment="1">
      <alignment horizontal="center" vertical="center"/>
    </xf>
    <xf numFmtId="0" fontId="32" fillId="0" borderId="23" xfId="0" applyFont="1" applyFill="1" applyBorder="1" applyAlignment="1">
      <alignment vertical="center"/>
    </xf>
    <xf numFmtId="0" fontId="32" fillId="0" borderId="24" xfId="0" applyFont="1" applyFill="1" applyBorder="1" applyAlignment="1">
      <alignment vertical="center"/>
    </xf>
    <xf numFmtId="0" fontId="32" fillId="0" borderId="26" xfId="0" applyFont="1" applyFill="1" applyBorder="1" applyAlignment="1">
      <alignment vertical="center"/>
    </xf>
    <xf numFmtId="0" fontId="29" fillId="0" borderId="105" xfId="0" applyFont="1" applyFill="1" applyBorder="1" applyAlignment="1">
      <alignment horizontal="center" vertical="center"/>
    </xf>
    <xf numFmtId="0" fontId="29" fillId="3" borderId="105" xfId="0" applyFont="1" applyFill="1" applyBorder="1" applyAlignment="1">
      <alignment horizontal="center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61" xfId="0" applyFont="1" applyFill="1" applyBorder="1" applyAlignment="1">
      <alignment horizontal="center" vertical="center"/>
    </xf>
    <xf numFmtId="0" fontId="29" fillId="3" borderId="64" xfId="0" applyFont="1" applyFill="1" applyBorder="1" applyAlignment="1">
      <alignment horizontal="center" vertical="center"/>
    </xf>
    <xf numFmtId="0" fontId="29" fillId="3" borderId="43" xfId="0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center" vertical="center"/>
    </xf>
    <xf numFmtId="0" fontId="32" fillId="0" borderId="73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0" fontId="29" fillId="0" borderId="63" xfId="0" applyFont="1" applyBorder="1" applyAlignment="1">
      <alignment horizontal="center" vertical="center"/>
    </xf>
    <xf numFmtId="0" fontId="29" fillId="3" borderId="63" xfId="0" applyFont="1" applyFill="1" applyBorder="1" applyAlignment="1">
      <alignment horizontal="center" vertical="center"/>
    </xf>
    <xf numFmtId="0" fontId="32" fillId="0" borderId="34" xfId="0" applyFont="1" applyFill="1" applyBorder="1" applyAlignment="1">
      <alignment vertical="center"/>
    </xf>
    <xf numFmtId="0" fontId="32" fillId="0" borderId="72" xfId="0" applyFont="1" applyFill="1" applyBorder="1" applyAlignment="1">
      <alignment vertical="center"/>
    </xf>
    <xf numFmtId="0" fontId="32" fillId="0" borderId="34" xfId="0" applyFont="1" applyFill="1" applyBorder="1" applyAlignment="1">
      <alignment horizontal="center" vertical="center"/>
    </xf>
    <xf numFmtId="0" fontId="32" fillId="0" borderId="72" xfId="0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/>
    </xf>
    <xf numFmtId="0" fontId="32" fillId="0" borderId="22" xfId="0" applyFont="1" applyFill="1" applyBorder="1" applyAlignment="1">
      <alignment vertical="center"/>
    </xf>
    <xf numFmtId="0" fontId="32" fillId="0" borderId="105" xfId="0" applyFont="1" applyFill="1" applyBorder="1" applyAlignment="1">
      <alignment vertical="center"/>
    </xf>
    <xf numFmtId="0" fontId="28" fillId="0" borderId="22" xfId="0" applyFont="1" applyFill="1" applyBorder="1" applyAlignment="1">
      <alignment horizontal="center" vertical="center"/>
    </xf>
    <xf numFmtId="165" fontId="29" fillId="0" borderId="14" xfId="0" applyNumberFormat="1" applyFont="1" applyFill="1" applyBorder="1" applyAlignment="1">
      <alignment horizontal="center" vertical="center"/>
    </xf>
    <xf numFmtId="165" fontId="29" fillId="0" borderId="15" xfId="0" applyNumberFormat="1" applyFont="1" applyFill="1" applyBorder="1" applyAlignment="1">
      <alignment horizontal="center" vertical="center"/>
    </xf>
    <xf numFmtId="165" fontId="29" fillId="0" borderId="21" xfId="0" applyNumberFormat="1" applyFont="1" applyFill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165" fontId="35" fillId="0" borderId="11" xfId="0" applyNumberFormat="1" applyFont="1" applyBorder="1" applyAlignment="1">
      <alignment horizontal="center" vertical="center"/>
    </xf>
    <xf numFmtId="165" fontId="35" fillId="3" borderId="14" xfId="0" applyNumberFormat="1" applyFont="1" applyFill="1" applyBorder="1" applyAlignment="1">
      <alignment horizontal="center" vertical="center"/>
    </xf>
    <xf numFmtId="165" fontId="35" fillId="3" borderId="15" xfId="0" applyNumberFormat="1" applyFont="1" applyFill="1" applyBorder="1" applyAlignment="1">
      <alignment horizontal="center" vertical="center"/>
    </xf>
    <xf numFmtId="0" fontId="36" fillId="0" borderId="34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165" fontId="25" fillId="0" borderId="11" xfId="0" applyNumberFormat="1" applyFont="1" applyBorder="1" applyAlignment="1">
      <alignment horizontal="center" vertical="center"/>
    </xf>
    <xf numFmtId="165" fontId="25" fillId="0" borderId="14" xfId="0" applyNumberFormat="1" applyFont="1" applyBorder="1" applyAlignment="1">
      <alignment horizontal="center" vertical="center"/>
    </xf>
    <xf numFmtId="0" fontId="25" fillId="3" borderId="11" xfId="0" applyFont="1" applyFill="1" applyBorder="1" applyAlignment="1">
      <alignment horizontal="center" vertical="center"/>
    </xf>
    <xf numFmtId="0" fontId="25" fillId="3" borderId="14" xfId="0" applyFont="1" applyFill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165" fontId="25" fillId="0" borderId="23" xfId="0" applyNumberFormat="1" applyFont="1" applyBorder="1" applyAlignment="1">
      <alignment horizontal="center" vertical="center"/>
    </xf>
    <xf numFmtId="165" fontId="25" fillId="0" borderId="24" xfId="0" applyNumberFormat="1" applyFont="1" applyBorder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/>
    </xf>
    <xf numFmtId="0" fontId="25" fillId="3" borderId="21" xfId="0" applyFont="1" applyFill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/>
    </xf>
    <xf numFmtId="0" fontId="25" fillId="3" borderId="24" xfId="0" applyFont="1" applyFill="1" applyBorder="1" applyAlignment="1">
      <alignment horizontal="center" vertical="center"/>
    </xf>
    <xf numFmtId="0" fontId="25" fillId="3" borderId="26" xfId="0" applyFont="1" applyFill="1" applyBorder="1" applyAlignment="1">
      <alignment horizontal="center" vertical="center"/>
    </xf>
    <xf numFmtId="0" fontId="26" fillId="3" borderId="23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165" fontId="25" fillId="0" borderId="34" xfId="0" applyNumberFormat="1" applyFont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45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34" xfId="0" applyFont="1" applyFill="1" applyBorder="1" applyAlignment="1">
      <alignment horizontal="center" vertical="center"/>
    </xf>
    <xf numFmtId="0" fontId="25" fillId="0" borderId="72" xfId="0" applyFont="1" applyFill="1" applyBorder="1" applyAlignment="1">
      <alignment horizontal="center" vertical="center"/>
    </xf>
    <xf numFmtId="165" fontId="25" fillId="0" borderId="27" xfId="0" applyNumberFormat="1" applyFont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/>
    </xf>
    <xf numFmtId="0" fontId="25" fillId="0" borderId="24" xfId="0" applyFont="1" applyFill="1" applyBorder="1" applyAlignment="1">
      <alignment horizontal="center" vertical="center"/>
    </xf>
    <xf numFmtId="0" fontId="25" fillId="0" borderId="26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/>
    </xf>
    <xf numFmtId="0" fontId="25" fillId="0" borderId="105" xfId="0" applyFont="1" applyFill="1" applyBorder="1" applyAlignment="1">
      <alignment horizontal="center" vertical="center"/>
    </xf>
    <xf numFmtId="0" fontId="25" fillId="0" borderId="42" xfId="0" applyFont="1" applyFill="1" applyBorder="1" applyAlignment="1">
      <alignment horizontal="center" vertical="center"/>
    </xf>
    <xf numFmtId="0" fontId="25" fillId="0" borderId="43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0" xfId="0" applyFont="1" applyAlignment="1">
      <alignment horizontal="left" vertical="center"/>
    </xf>
    <xf numFmtId="0" fontId="25" fillId="0" borderId="64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vertical="center"/>
    </xf>
    <xf numFmtId="0" fontId="29" fillId="3" borderId="113" xfId="0" applyFont="1" applyFill="1" applyBorder="1" applyAlignment="1">
      <alignment horizontal="center" vertical="center"/>
    </xf>
    <xf numFmtId="0" fontId="31" fillId="0" borderId="73" xfId="0" applyFont="1" applyFill="1" applyBorder="1" applyAlignment="1">
      <alignment horizontal="center" vertical="center"/>
    </xf>
    <xf numFmtId="0" fontId="29" fillId="0" borderId="43" xfId="0" applyFont="1" applyFill="1" applyBorder="1" applyAlignment="1">
      <alignment horizontal="center" vertical="center"/>
    </xf>
    <xf numFmtId="0" fontId="14" fillId="0" borderId="64" xfId="0" applyFont="1" applyFill="1" applyBorder="1" applyAlignment="1">
      <alignment horizontal="center" vertical="center"/>
    </xf>
    <xf numFmtId="0" fontId="25" fillId="3" borderId="45" xfId="0" applyFont="1" applyFill="1" applyBorder="1" applyAlignment="1">
      <alignment horizontal="center" vertical="center"/>
    </xf>
    <xf numFmtId="0" fontId="25" fillId="3" borderId="42" xfId="0" applyFont="1" applyFill="1" applyBorder="1" applyAlignment="1">
      <alignment horizontal="center" vertical="center"/>
    </xf>
    <xf numFmtId="0" fontId="25" fillId="3" borderId="43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25" fillId="3" borderId="60" xfId="0" applyFont="1" applyFill="1" applyBorder="1" applyAlignment="1">
      <alignment horizontal="center" vertical="center"/>
    </xf>
    <xf numFmtId="0" fontId="25" fillId="0" borderId="73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43" fillId="0" borderId="13" xfId="0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165" fontId="44" fillId="0" borderId="11" xfId="0" applyNumberFormat="1" applyFont="1" applyBorder="1" applyAlignment="1">
      <alignment horizontal="center" vertical="center"/>
    </xf>
    <xf numFmtId="165" fontId="44" fillId="0" borderId="34" xfId="0" applyNumberFormat="1" applyFont="1" applyBorder="1" applyAlignment="1">
      <alignment horizontal="center" vertical="center"/>
    </xf>
    <xf numFmtId="0" fontId="44" fillId="3" borderId="11" xfId="0" applyFont="1" applyFill="1" applyBorder="1" applyAlignment="1">
      <alignment horizontal="center" vertical="center"/>
    </xf>
    <xf numFmtId="0" fontId="44" fillId="3" borderId="45" xfId="0" applyFont="1" applyFill="1" applyBorder="1" applyAlignment="1">
      <alignment horizontal="center" vertical="center"/>
    </xf>
    <xf numFmtId="0" fontId="44" fillId="3" borderId="14" xfId="0" applyFont="1" applyFill="1" applyBorder="1" applyAlignment="1">
      <alignment horizontal="center" vertical="center"/>
    </xf>
    <xf numFmtId="0" fontId="44" fillId="3" borderId="15" xfId="0" applyFont="1" applyFill="1" applyBorder="1" applyAlignment="1">
      <alignment horizontal="center" vertical="center"/>
    </xf>
    <xf numFmtId="0" fontId="44" fillId="0" borderId="34" xfId="0" applyFont="1" applyFill="1" applyBorder="1" applyAlignment="1">
      <alignment horizontal="center" vertical="center"/>
    </xf>
    <xf numFmtId="0" fontId="44" fillId="0" borderId="72" xfId="0" applyFont="1" applyFill="1" applyBorder="1" applyAlignment="1">
      <alignment horizontal="center" vertical="center"/>
    </xf>
    <xf numFmtId="0" fontId="44" fillId="0" borderId="11" xfId="0" applyFont="1" applyFill="1" applyBorder="1" applyAlignment="1">
      <alignment horizontal="center" vertical="center"/>
    </xf>
    <xf numFmtId="0" fontId="43" fillId="3" borderId="11" xfId="0" applyFont="1" applyFill="1" applyBorder="1" applyAlignment="1">
      <alignment horizontal="center" vertical="center"/>
    </xf>
    <xf numFmtId="0" fontId="43" fillId="0" borderId="23" xfId="0" applyFont="1" applyBorder="1" applyAlignment="1">
      <alignment horizontal="center" vertical="center"/>
    </xf>
    <xf numFmtId="0" fontId="43" fillId="0" borderId="40" xfId="0" applyFont="1" applyBorder="1" applyAlignment="1">
      <alignment horizontal="center" vertical="center"/>
    </xf>
    <xf numFmtId="0" fontId="43" fillId="0" borderId="25" xfId="0" applyFont="1" applyBorder="1" applyAlignment="1">
      <alignment horizontal="center" vertical="center"/>
    </xf>
    <xf numFmtId="0" fontId="44" fillId="0" borderId="25" xfId="0" applyFont="1" applyBorder="1" applyAlignment="1">
      <alignment horizontal="center" vertical="center"/>
    </xf>
    <xf numFmtId="165" fontId="44" fillId="0" borderId="23" xfId="0" applyNumberFormat="1" applyFont="1" applyBorder="1" applyAlignment="1">
      <alignment horizontal="center" vertical="center"/>
    </xf>
    <xf numFmtId="165" fontId="44" fillId="0" borderId="27" xfId="0" applyNumberFormat="1" applyFont="1" applyBorder="1" applyAlignment="1">
      <alignment horizontal="center" vertical="center"/>
    </xf>
    <xf numFmtId="0" fontId="44" fillId="3" borderId="23" xfId="0" applyFont="1" applyFill="1" applyBorder="1" applyAlignment="1">
      <alignment horizontal="center" vertical="center"/>
    </xf>
    <xf numFmtId="0" fontId="44" fillId="3" borderId="24" xfId="0" applyFont="1" applyFill="1" applyBorder="1" applyAlignment="1">
      <alignment horizontal="center" vertical="center"/>
    </xf>
    <xf numFmtId="0" fontId="44" fillId="3" borderId="26" xfId="0" applyFont="1" applyFill="1" applyBorder="1" applyAlignment="1">
      <alignment horizontal="center" vertical="center"/>
    </xf>
    <xf numFmtId="0" fontId="44" fillId="0" borderId="24" xfId="0" applyFont="1" applyFill="1" applyBorder="1" applyAlignment="1">
      <alignment horizontal="center" vertical="center"/>
    </xf>
    <xf numFmtId="0" fontId="44" fillId="0" borderId="22" xfId="0" applyFont="1" applyFill="1" applyBorder="1" applyAlignment="1">
      <alignment horizontal="center" vertical="center"/>
    </xf>
    <xf numFmtId="0" fontId="44" fillId="0" borderId="105" xfId="0" applyFont="1" applyFill="1" applyBorder="1" applyAlignment="1">
      <alignment horizontal="center" vertical="center"/>
    </xf>
    <xf numFmtId="0" fontId="43" fillId="3" borderId="23" xfId="0" applyFont="1" applyFill="1" applyBorder="1" applyAlignment="1">
      <alignment horizontal="center" vertical="center"/>
    </xf>
    <xf numFmtId="0" fontId="44" fillId="3" borderId="42" xfId="0" applyFont="1" applyFill="1" applyBorder="1" applyAlignment="1">
      <alignment horizontal="center" vertical="center"/>
    </xf>
    <xf numFmtId="0" fontId="44" fillId="3" borderId="43" xfId="0" applyFont="1" applyFill="1" applyBorder="1" applyAlignment="1">
      <alignment horizontal="center" vertical="center"/>
    </xf>
    <xf numFmtId="0" fontId="44" fillId="3" borderId="9" xfId="0" applyFont="1" applyFill="1" applyBorder="1" applyAlignment="1">
      <alignment horizontal="center" vertical="center"/>
    </xf>
    <xf numFmtId="0" fontId="44" fillId="3" borderId="60" xfId="0" applyFont="1" applyFill="1" applyBorder="1" applyAlignment="1">
      <alignment horizontal="center" vertical="center"/>
    </xf>
    <xf numFmtId="0" fontId="44" fillId="0" borderId="73" xfId="0" applyFont="1" applyFill="1" applyBorder="1" applyAlignment="1">
      <alignment horizontal="center" vertical="center"/>
    </xf>
    <xf numFmtId="0" fontId="44" fillId="0" borderId="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26" fillId="3" borderId="27" xfId="0" applyFont="1" applyFill="1" applyBorder="1" applyAlignment="1">
      <alignment horizontal="center" vertical="center"/>
    </xf>
    <xf numFmtId="0" fontId="26" fillId="3" borderId="24" xfId="0" applyFont="1" applyFill="1" applyBorder="1" applyAlignment="1">
      <alignment horizontal="center" vertical="center"/>
    </xf>
    <xf numFmtId="0" fontId="26" fillId="3" borderId="26" xfId="0" applyFont="1" applyFill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165" fontId="46" fillId="0" borderId="23" xfId="0" applyNumberFormat="1" applyFont="1" applyBorder="1" applyAlignment="1">
      <alignment horizontal="center" vertical="center"/>
    </xf>
    <xf numFmtId="165" fontId="46" fillId="3" borderId="24" xfId="0" applyNumberFormat="1" applyFont="1" applyFill="1" applyBorder="1" applyAlignment="1">
      <alignment horizontal="center" vertical="center"/>
    </xf>
    <xf numFmtId="165" fontId="46" fillId="3" borderId="26" xfId="0" applyNumberFormat="1" applyFont="1" applyFill="1" applyBorder="1" applyAlignment="1">
      <alignment horizontal="center" vertical="center"/>
    </xf>
    <xf numFmtId="0" fontId="47" fillId="3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8" fillId="0" borderId="16" xfId="0" applyFont="1" applyBorder="1" applyAlignment="1">
      <alignment horizontal="center" vertical="center"/>
    </xf>
    <xf numFmtId="0" fontId="48" fillId="0" borderId="17" xfId="0" applyFont="1" applyBorder="1" applyAlignment="1">
      <alignment horizontal="center" vertical="center"/>
    </xf>
    <xf numFmtId="0" fontId="48" fillId="0" borderId="18" xfId="0" applyFont="1" applyBorder="1" applyAlignment="1">
      <alignment horizontal="center" vertical="center"/>
    </xf>
    <xf numFmtId="0" fontId="48" fillId="0" borderId="21" xfId="0" applyFont="1" applyBorder="1" applyAlignment="1">
      <alignment horizontal="center" vertical="center"/>
    </xf>
    <xf numFmtId="165" fontId="48" fillId="0" borderId="23" xfId="0" applyNumberFormat="1" applyFont="1" applyBorder="1" applyAlignment="1">
      <alignment horizontal="center" vertical="center"/>
    </xf>
    <xf numFmtId="165" fontId="48" fillId="3" borderId="24" xfId="0" applyNumberFormat="1" applyFont="1" applyFill="1" applyBorder="1" applyAlignment="1">
      <alignment horizontal="center" vertical="center"/>
    </xf>
    <xf numFmtId="165" fontId="48" fillId="3" borderId="26" xfId="0" applyNumberFormat="1" applyFont="1" applyFill="1" applyBorder="1" applyAlignment="1">
      <alignment horizontal="center" vertical="center"/>
    </xf>
    <xf numFmtId="0" fontId="48" fillId="3" borderId="22" xfId="0" applyFont="1" applyFill="1" applyBorder="1" applyAlignment="1">
      <alignment horizontal="center" vertical="center"/>
    </xf>
    <xf numFmtId="0" fontId="48" fillId="0" borderId="21" xfId="0" applyFont="1" applyFill="1" applyBorder="1" applyAlignment="1">
      <alignment horizontal="center" vertical="center"/>
    </xf>
    <xf numFmtId="0" fontId="48" fillId="0" borderId="22" xfId="0" applyFont="1" applyFill="1" applyBorder="1" applyAlignment="1">
      <alignment horizontal="center" vertical="center"/>
    </xf>
    <xf numFmtId="0" fontId="48" fillId="0" borderId="20" xfId="0" applyFont="1" applyFill="1" applyBorder="1" applyAlignment="1">
      <alignment horizontal="center" vertical="center"/>
    </xf>
    <xf numFmtId="0" fontId="48" fillId="0" borderId="19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vertical="center"/>
    </xf>
    <xf numFmtId="165" fontId="48" fillId="3" borderId="20" xfId="0" applyNumberFormat="1" applyFont="1" applyFill="1" applyBorder="1" applyAlignment="1">
      <alignment horizontal="center" vertical="center"/>
    </xf>
    <xf numFmtId="165" fontId="48" fillId="3" borderId="21" xfId="0" applyNumberFormat="1" applyFont="1" applyFill="1" applyBorder="1" applyAlignment="1">
      <alignment horizontal="center" vertical="center"/>
    </xf>
    <xf numFmtId="0" fontId="48" fillId="0" borderId="64" xfId="0" applyFont="1" applyFill="1" applyBorder="1" applyAlignment="1">
      <alignment horizontal="center" vertical="center"/>
    </xf>
    <xf numFmtId="0" fontId="48" fillId="3" borderId="73" xfId="0" applyFont="1" applyFill="1" applyBorder="1" applyAlignment="1">
      <alignment horizontal="center" vertical="center"/>
    </xf>
    <xf numFmtId="0" fontId="48" fillId="3" borderId="0" xfId="0" applyFont="1" applyFill="1" applyBorder="1" applyAlignment="1">
      <alignment horizontal="center" vertical="center"/>
    </xf>
    <xf numFmtId="0" fontId="48" fillId="0" borderId="33" xfId="0" applyFont="1" applyFill="1" applyBorder="1" applyAlignment="1">
      <alignment horizontal="center" vertical="center"/>
    </xf>
    <xf numFmtId="0" fontId="48" fillId="0" borderId="73" xfId="0" applyFont="1" applyFill="1" applyBorder="1" applyAlignment="1">
      <alignment horizontal="center" vertical="center"/>
    </xf>
    <xf numFmtId="0" fontId="48" fillId="0" borderId="76" xfId="0" applyFont="1" applyFill="1" applyBorder="1" applyAlignment="1">
      <alignment horizontal="center" vertical="center"/>
    </xf>
    <xf numFmtId="0" fontId="48" fillId="0" borderId="67" xfId="0" applyFont="1" applyFill="1" applyBorder="1" applyAlignment="1">
      <alignment horizontal="center" vertical="center"/>
    </xf>
    <xf numFmtId="0" fontId="48" fillId="0" borderId="23" xfId="0" applyFont="1" applyBorder="1" applyAlignment="1">
      <alignment horizontal="center" vertical="center"/>
    </xf>
    <xf numFmtId="0" fontId="48" fillId="0" borderId="20" xfId="0" applyFont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48" fillId="0" borderId="29" xfId="0" applyFont="1" applyFill="1" applyBorder="1" applyAlignment="1">
      <alignment horizontal="center" vertical="center"/>
    </xf>
    <xf numFmtId="0" fontId="48" fillId="0" borderId="30" xfId="0" applyFont="1" applyFill="1" applyBorder="1" applyAlignment="1">
      <alignment horizontal="center" vertical="center"/>
    </xf>
    <xf numFmtId="0" fontId="48" fillId="0" borderId="31" xfId="0" applyFont="1" applyFill="1" applyBorder="1" applyAlignment="1">
      <alignment horizontal="center" vertical="center"/>
    </xf>
    <xf numFmtId="0" fontId="48" fillId="0" borderId="32" xfId="0" applyFont="1" applyBorder="1" applyAlignment="1">
      <alignment horizontal="center" vertical="center"/>
    </xf>
    <xf numFmtId="0" fontId="48" fillId="0" borderId="29" xfId="0" applyFont="1" applyBorder="1" applyAlignment="1">
      <alignment horizontal="center" vertical="center"/>
    </xf>
    <xf numFmtId="0" fontId="48" fillId="0" borderId="28" xfId="0" applyFont="1" applyFill="1" applyBorder="1" applyAlignment="1">
      <alignment horizontal="center" vertical="center"/>
    </xf>
    <xf numFmtId="0" fontId="5" fillId="0" borderId="24" xfId="0" applyFont="1" applyFill="1" applyBorder="1" applyAlignment="1" applyProtection="1">
      <alignment vertical="center" wrapText="1"/>
      <protection locked="0"/>
    </xf>
    <xf numFmtId="0" fontId="32" fillId="0" borderId="24" xfId="0" applyFont="1" applyFill="1" applyBorder="1" applyAlignment="1">
      <alignment horizontal="center" vertical="center"/>
    </xf>
    <xf numFmtId="0" fontId="32" fillId="0" borderId="26" xfId="0" applyFont="1" applyFill="1" applyBorder="1" applyAlignment="1">
      <alignment horizontal="center" vertical="center"/>
    </xf>
    <xf numFmtId="0" fontId="32" fillId="0" borderId="23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4" borderId="48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5" fillId="3" borderId="9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left" vertical="center"/>
    </xf>
    <xf numFmtId="0" fontId="5" fillId="4" borderId="48" xfId="0" applyFont="1" applyFill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5" fillId="0" borderId="30" xfId="0" applyFont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6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4" borderId="111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50" fillId="0" borderId="0" xfId="0" applyFont="1" applyAlignment="1">
      <alignment vertical="center"/>
    </xf>
    <xf numFmtId="0" fontId="5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3" fillId="0" borderId="12" xfId="0" applyFont="1" applyBorder="1" applyAlignment="1">
      <alignment horizontal="center" vertical="center"/>
    </xf>
    <xf numFmtId="0" fontId="52" fillId="0" borderId="25" xfId="0" applyFont="1" applyBorder="1" applyAlignment="1">
      <alignment horizontal="center" vertical="center"/>
    </xf>
    <xf numFmtId="0" fontId="53" fillId="0" borderId="24" xfId="0" applyFont="1" applyBorder="1" applyAlignment="1">
      <alignment horizontal="center" vertical="center"/>
    </xf>
    <xf numFmtId="0" fontId="53" fillId="3" borderId="43" xfId="0" applyFont="1" applyFill="1" applyBorder="1" applyAlignment="1">
      <alignment horizontal="center" vertical="center"/>
    </xf>
    <xf numFmtId="0" fontId="53" fillId="0" borderId="33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/>
    </xf>
    <xf numFmtId="0" fontId="53" fillId="3" borderId="27" xfId="0" applyFont="1" applyFill="1" applyBorder="1" applyAlignment="1">
      <alignment horizontal="center" vertical="center"/>
    </xf>
    <xf numFmtId="0" fontId="54" fillId="0" borderId="25" xfId="0" applyFont="1" applyBorder="1" applyAlignment="1">
      <alignment horizontal="center" vertical="center"/>
    </xf>
    <xf numFmtId="0" fontId="14" fillId="9" borderId="24" xfId="0" applyFont="1" applyFill="1" applyBorder="1" applyAlignment="1">
      <alignment vertical="center"/>
    </xf>
    <xf numFmtId="0" fontId="5" fillId="9" borderId="15" xfId="0" applyFont="1" applyFill="1" applyBorder="1" applyAlignment="1">
      <alignment horizontal="center" vertical="center"/>
    </xf>
    <xf numFmtId="0" fontId="14" fillId="9" borderId="24" xfId="0" applyFont="1" applyFill="1" applyBorder="1" applyAlignment="1">
      <alignment horizontal="center" vertical="center"/>
    </xf>
    <xf numFmtId="0" fontId="15" fillId="9" borderId="24" xfId="0" applyFont="1" applyFill="1" applyBorder="1" applyAlignment="1">
      <alignment horizontal="center" vertical="center"/>
    </xf>
    <xf numFmtId="0" fontId="44" fillId="9" borderId="24" xfId="0" applyFont="1" applyFill="1" applyBorder="1" applyAlignment="1">
      <alignment horizontal="center" vertical="center"/>
    </xf>
    <xf numFmtId="0" fontId="5" fillId="9" borderId="24" xfId="0" applyFont="1" applyFill="1" applyBorder="1" applyAlignment="1">
      <alignment vertical="center"/>
    </xf>
    <xf numFmtId="0" fontId="25" fillId="9" borderId="24" xfId="0" applyFont="1" applyFill="1" applyBorder="1" applyAlignment="1">
      <alignment horizontal="center" vertical="center"/>
    </xf>
    <xf numFmtId="0" fontId="34" fillId="9" borderId="11" xfId="0" applyFont="1" applyFill="1" applyBorder="1" applyAlignment="1">
      <alignment horizontal="center" vertical="center"/>
    </xf>
    <xf numFmtId="0" fontId="45" fillId="9" borderId="24" xfId="0" applyFont="1" applyFill="1" applyBorder="1" applyAlignment="1">
      <alignment horizontal="center" vertical="center"/>
    </xf>
    <xf numFmtId="0" fontId="48" fillId="9" borderId="24" xfId="0" applyFont="1" applyFill="1" applyBorder="1" applyAlignment="1">
      <alignment horizontal="center" vertical="center"/>
    </xf>
    <xf numFmtId="0" fontId="23" fillId="9" borderId="24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1" fillId="0" borderId="6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16" fillId="0" borderId="66" xfId="0" applyFont="1" applyBorder="1" applyAlignment="1">
      <alignment horizontal="center" vertical="center" textRotation="90" wrapText="1"/>
    </xf>
    <xf numFmtId="0" fontId="16" fillId="0" borderId="67" xfId="0" applyFont="1" applyBorder="1" applyAlignment="1">
      <alignment horizontal="center" vertical="center" textRotation="90" wrapText="1"/>
    </xf>
    <xf numFmtId="0" fontId="16" fillId="0" borderId="68" xfId="0" applyFont="1" applyBorder="1" applyAlignment="1">
      <alignment horizontal="center" vertical="center" textRotation="90" wrapText="1"/>
    </xf>
    <xf numFmtId="0" fontId="21" fillId="0" borderId="69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7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76" xfId="0" applyFont="1" applyFill="1" applyBorder="1" applyAlignment="1">
      <alignment horizontal="center" vertical="center" wrapText="1"/>
    </xf>
    <xf numFmtId="0" fontId="1" fillId="0" borderId="7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2" fillId="4" borderId="48" xfId="0" applyFont="1" applyFill="1" applyBorder="1" applyAlignment="1">
      <alignment horizontal="left" vertical="center"/>
    </xf>
    <xf numFmtId="0" fontId="5" fillId="4" borderId="48" xfId="0" applyFont="1" applyFill="1" applyBorder="1" applyAlignment="1">
      <alignment horizontal="left" vertical="center"/>
    </xf>
    <xf numFmtId="0" fontId="5" fillId="4" borderId="48" xfId="0" applyFont="1" applyFill="1" applyBorder="1" applyAlignment="1">
      <alignment horizontal="center" vertical="center"/>
    </xf>
    <xf numFmtId="0" fontId="5" fillId="4" borderId="54" xfId="0" applyFont="1" applyFill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80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81" xfId="0" applyFont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81" xfId="0" applyFont="1" applyFill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82" xfId="0" applyFont="1" applyBorder="1" applyAlignment="1">
      <alignment horizontal="left" vertical="center"/>
    </xf>
    <xf numFmtId="0" fontId="13" fillId="5" borderId="83" xfId="0" applyFont="1" applyFill="1" applyBorder="1" applyAlignment="1">
      <alignment horizontal="right" vertical="center"/>
    </xf>
    <xf numFmtId="0" fontId="13" fillId="5" borderId="84" xfId="0" applyFont="1" applyFill="1" applyBorder="1" applyAlignment="1">
      <alignment horizontal="right" vertical="center"/>
    </xf>
    <xf numFmtId="0" fontId="13" fillId="5" borderId="7" xfId="0" applyFont="1" applyFill="1" applyBorder="1" applyAlignment="1">
      <alignment horizontal="right" vertical="center"/>
    </xf>
    <xf numFmtId="0" fontId="13" fillId="5" borderId="8" xfId="0" applyFont="1" applyFill="1" applyBorder="1" applyAlignment="1">
      <alignment horizontal="right" vertical="center"/>
    </xf>
    <xf numFmtId="0" fontId="14" fillId="5" borderId="85" xfId="0" applyFont="1" applyFill="1" applyBorder="1" applyAlignment="1">
      <alignment horizontal="center" vertical="center"/>
    </xf>
    <xf numFmtId="0" fontId="14" fillId="5" borderId="86" xfId="0" applyFont="1" applyFill="1" applyBorder="1" applyAlignment="1">
      <alignment horizontal="center" vertical="center"/>
    </xf>
    <xf numFmtId="0" fontId="14" fillId="5" borderId="87" xfId="0" applyFont="1" applyFill="1" applyBorder="1" applyAlignment="1">
      <alignment horizontal="center" vertical="center"/>
    </xf>
    <xf numFmtId="0" fontId="14" fillId="5" borderId="77" xfId="0" applyFont="1" applyFill="1" applyBorder="1" applyAlignment="1">
      <alignment horizontal="center" vertical="center"/>
    </xf>
    <xf numFmtId="0" fontId="14" fillId="5" borderId="88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89" xfId="0" applyFont="1" applyFill="1" applyBorder="1" applyAlignment="1">
      <alignment horizontal="center" vertical="center"/>
    </xf>
    <xf numFmtId="0" fontId="14" fillId="5" borderId="68" xfId="0" applyFont="1" applyFill="1" applyBorder="1" applyAlignment="1">
      <alignment horizontal="center" vertical="center"/>
    </xf>
    <xf numFmtId="0" fontId="1" fillId="5" borderId="90" xfId="0" applyFont="1" applyFill="1" applyBorder="1" applyAlignment="1">
      <alignment horizontal="center" vertical="center"/>
    </xf>
    <xf numFmtId="0" fontId="1" fillId="5" borderId="91" xfId="0" applyFont="1" applyFill="1" applyBorder="1" applyAlignment="1">
      <alignment horizontal="center" vertical="center"/>
    </xf>
    <xf numFmtId="0" fontId="1" fillId="5" borderId="92" xfId="0" applyFont="1" applyFill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/>
    </xf>
    <xf numFmtId="0" fontId="14" fillId="0" borderId="93" xfId="0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0" fontId="14" fillId="0" borderId="94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14" fillId="0" borderId="9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99" xfId="0" applyFont="1" applyBorder="1" applyAlignment="1">
      <alignment horizontal="center" vertical="center"/>
    </xf>
    <xf numFmtId="0" fontId="13" fillId="0" borderId="97" xfId="0" applyFont="1" applyBorder="1" applyAlignment="1">
      <alignment horizontal="center" vertical="center"/>
    </xf>
    <xf numFmtId="0" fontId="13" fillId="0" borderId="98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/>
    </xf>
    <xf numFmtId="0" fontId="1" fillId="0" borderId="98" xfId="0" applyFont="1" applyBorder="1" applyAlignment="1">
      <alignment horizontal="center" vertical="center"/>
    </xf>
    <xf numFmtId="0" fontId="13" fillId="0" borderId="100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72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 textRotation="90" wrapText="1"/>
    </xf>
    <xf numFmtId="0" fontId="1" fillId="0" borderId="67" xfId="0" applyFont="1" applyBorder="1" applyAlignment="1">
      <alignment horizontal="center" vertical="center" textRotation="90" wrapText="1"/>
    </xf>
    <xf numFmtId="0" fontId="1" fillId="0" borderId="68" xfId="0" applyFont="1" applyBorder="1" applyAlignment="1">
      <alignment horizontal="center" vertical="center" textRotation="90" wrapText="1"/>
    </xf>
    <xf numFmtId="0" fontId="1" fillId="0" borderId="93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" fillId="0" borderId="95" xfId="0" applyFont="1" applyBorder="1" applyAlignment="1">
      <alignment horizontal="center" vertical="center"/>
    </xf>
    <xf numFmtId="0" fontId="1" fillId="0" borderId="101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5" fillId="4" borderId="102" xfId="0" applyFont="1" applyFill="1" applyBorder="1" applyAlignment="1">
      <alignment horizontal="left" vertical="center"/>
    </xf>
    <xf numFmtId="0" fontId="5" fillId="4" borderId="103" xfId="0" applyFont="1" applyFill="1" applyBorder="1" applyAlignment="1">
      <alignment horizontal="left" vertical="center"/>
    </xf>
    <xf numFmtId="0" fontId="15" fillId="5" borderId="68" xfId="0" applyFont="1" applyFill="1" applyBorder="1" applyAlignment="1">
      <alignment horizontal="center" vertical="center"/>
    </xf>
    <xf numFmtId="0" fontId="15" fillId="5" borderId="77" xfId="0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3" fillId="0" borderId="10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4" borderId="54" xfId="0" applyFont="1" applyFill="1" applyBorder="1" applyAlignment="1">
      <alignment horizontal="center" vertical="center"/>
    </xf>
    <xf numFmtId="0" fontId="5" fillId="3" borderId="99" xfId="0" applyFont="1" applyFill="1" applyBorder="1" applyAlignment="1">
      <alignment horizontal="center" vertical="center"/>
    </xf>
    <xf numFmtId="0" fontId="5" fillId="3" borderId="97" xfId="0" applyFont="1" applyFill="1" applyBorder="1" applyAlignment="1">
      <alignment horizontal="center" vertical="center"/>
    </xf>
    <xf numFmtId="0" fontId="5" fillId="3" borderId="9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80" xfId="0" applyFont="1" applyFill="1" applyBorder="1" applyAlignment="1">
      <alignment horizontal="left" vertical="center"/>
    </xf>
    <xf numFmtId="0" fontId="5" fillId="0" borderId="41" xfId="0" applyFont="1" applyFill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14" fillId="0" borderId="93" xfId="0" applyNumberFormat="1" applyFont="1" applyBorder="1" applyAlignment="1">
      <alignment horizontal="center" vertical="center"/>
    </xf>
    <xf numFmtId="0" fontId="14" fillId="0" borderId="86" xfId="0" applyNumberFormat="1" applyFont="1" applyBorder="1" applyAlignment="1">
      <alignment horizontal="center" vertical="center"/>
    </xf>
    <xf numFmtId="164" fontId="14" fillId="0" borderId="94" xfId="0" applyNumberFormat="1" applyFont="1" applyBorder="1" applyAlignment="1">
      <alignment horizontal="center" vertical="center"/>
    </xf>
    <xf numFmtId="0" fontId="14" fillId="0" borderId="96" xfId="0" applyNumberFormat="1" applyFont="1" applyBorder="1" applyAlignment="1">
      <alignment horizontal="center" vertical="center"/>
    </xf>
    <xf numFmtId="0" fontId="1" fillId="0" borderId="74" xfId="0" applyNumberFormat="1" applyFont="1" applyBorder="1" applyAlignment="1">
      <alignment horizontal="center" vertical="center"/>
    </xf>
    <xf numFmtId="0" fontId="14" fillId="0" borderId="94" xfId="0" applyNumberFormat="1" applyFont="1" applyBorder="1" applyAlignment="1">
      <alignment horizontal="center" vertical="center"/>
    </xf>
    <xf numFmtId="0" fontId="1" fillId="0" borderId="77" xfId="0" applyNumberFormat="1" applyFont="1" applyBorder="1" applyAlignment="1">
      <alignment horizontal="center" vertical="center"/>
    </xf>
    <xf numFmtId="0" fontId="14" fillId="0" borderId="95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1" fillId="4" borderId="48" xfId="0" applyFont="1" applyFill="1" applyBorder="1" applyAlignment="1">
      <alignment horizontal="center" vertical="center"/>
    </xf>
    <xf numFmtId="0" fontId="1" fillId="4" borderId="54" xfId="0" applyFont="1" applyFill="1" applyBorder="1" applyAlignment="1">
      <alignment horizontal="center" vertical="center"/>
    </xf>
    <xf numFmtId="0" fontId="14" fillId="0" borderId="77" xfId="0" applyNumberFormat="1" applyFont="1" applyBorder="1" applyAlignment="1">
      <alignment horizontal="center" vertical="center"/>
    </xf>
    <xf numFmtId="0" fontId="14" fillId="0" borderId="10" xfId="0" applyNumberFormat="1" applyFont="1" applyBorder="1" applyAlignment="1">
      <alignment horizontal="center" vertical="center"/>
    </xf>
    <xf numFmtId="0" fontId="14" fillId="0" borderId="66" xfId="0" applyNumberFormat="1" applyFont="1" applyBorder="1" applyAlignment="1">
      <alignment horizontal="center" vertical="center"/>
    </xf>
    <xf numFmtId="0" fontId="14" fillId="0" borderId="68" xfId="0" applyNumberFormat="1" applyFont="1" applyBorder="1" applyAlignment="1">
      <alignment horizontal="center" vertical="center"/>
    </xf>
    <xf numFmtId="0" fontId="14" fillId="0" borderId="69" xfId="0" applyNumberFormat="1" applyFont="1" applyBorder="1" applyAlignment="1">
      <alignment horizontal="center" vertical="center"/>
    </xf>
    <xf numFmtId="0" fontId="14" fillId="0" borderId="71" xfId="0" applyNumberFormat="1" applyFont="1" applyBorder="1" applyAlignment="1">
      <alignment horizontal="center" vertical="center"/>
    </xf>
    <xf numFmtId="0" fontId="5" fillId="0" borderId="46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54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17" fillId="0" borderId="0" xfId="0" applyFont="1" applyAlignment="1">
      <alignment horizontal="right"/>
    </xf>
    <xf numFmtId="0" fontId="5" fillId="3" borderId="30" xfId="0" applyFont="1" applyFill="1" applyBorder="1" applyAlignment="1">
      <alignment horizontal="left" vertical="top" wrapText="1"/>
    </xf>
    <xf numFmtId="0" fontId="5" fillId="3" borderId="82" xfId="0" applyFont="1" applyFill="1" applyBorder="1" applyAlignment="1">
      <alignment horizontal="left" vertical="top" wrapText="1"/>
    </xf>
    <xf numFmtId="0" fontId="25" fillId="0" borderId="25" xfId="0" applyFont="1" applyBorder="1" applyAlignment="1">
      <alignment horizontal="left" vertical="center"/>
    </xf>
    <xf numFmtId="0" fontId="25" fillId="0" borderId="81" xfId="0" applyFont="1" applyBorder="1" applyAlignment="1">
      <alignment horizontal="left" vertical="center"/>
    </xf>
    <xf numFmtId="0" fontId="30" fillId="0" borderId="38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30" fillId="0" borderId="72" xfId="0" applyFont="1" applyBorder="1" applyAlignment="1">
      <alignment horizontal="center" vertical="center"/>
    </xf>
    <xf numFmtId="0" fontId="30" fillId="0" borderId="99" xfId="0" applyFont="1" applyBorder="1" applyAlignment="1">
      <alignment horizontal="center" vertical="center"/>
    </xf>
    <xf numFmtId="0" fontId="30" fillId="0" borderId="97" xfId="0" applyFont="1" applyBorder="1" applyAlignment="1">
      <alignment horizontal="center" vertical="center"/>
    </xf>
    <xf numFmtId="0" fontId="30" fillId="0" borderId="98" xfId="0" applyFont="1" applyBorder="1" applyAlignment="1">
      <alignment horizontal="center" vertical="center"/>
    </xf>
    <xf numFmtId="0" fontId="30" fillId="0" borderId="100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28" fillId="0" borderId="4" xfId="0" applyFont="1" applyBorder="1" applyAlignment="1">
      <alignment vertical="center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3" fillId="0" borderId="90" xfId="0" applyFont="1" applyBorder="1" applyAlignment="1">
      <alignment horizontal="center" vertical="center"/>
    </xf>
    <xf numFmtId="0" fontId="13" fillId="0" borderId="91" xfId="0" applyFont="1" applyBorder="1" applyAlignment="1">
      <alignment horizontal="center" vertical="center"/>
    </xf>
    <xf numFmtId="0" fontId="13" fillId="0" borderId="92" xfId="0" applyFont="1" applyBorder="1" applyAlignment="1">
      <alignment horizontal="center" vertical="center"/>
    </xf>
    <xf numFmtId="0" fontId="5" fillId="3" borderId="25" xfId="0" applyFont="1" applyFill="1" applyBorder="1" applyAlignment="1">
      <alignment horizontal="left" vertical="top" wrapText="1"/>
    </xf>
    <xf numFmtId="0" fontId="5" fillId="3" borderId="81" xfId="0" applyFont="1" applyFill="1" applyBorder="1" applyAlignment="1">
      <alignment horizontal="left" vertical="top" wrapText="1"/>
    </xf>
    <xf numFmtId="0" fontId="5" fillId="3" borderId="39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61" xfId="0" applyFont="1" applyFill="1" applyBorder="1" applyAlignment="1">
      <alignment horizontal="center" vertical="center"/>
    </xf>
    <xf numFmtId="0" fontId="26" fillId="3" borderId="109" xfId="0" applyFont="1" applyFill="1" applyBorder="1" applyAlignment="1">
      <alignment horizontal="left" vertical="top" wrapText="1"/>
    </xf>
    <xf numFmtId="0" fontId="26" fillId="3" borderId="110" xfId="0" applyFont="1" applyFill="1" applyBorder="1" applyAlignment="1">
      <alignment horizontal="left" vertical="top" wrapText="1"/>
    </xf>
    <xf numFmtId="0" fontId="5" fillId="3" borderId="106" xfId="0" applyFont="1" applyFill="1" applyBorder="1" applyAlignment="1">
      <alignment horizontal="center" vertical="center"/>
    </xf>
    <xf numFmtId="0" fontId="5" fillId="3" borderId="107" xfId="0" applyFont="1" applyFill="1" applyBorder="1" applyAlignment="1">
      <alignment horizontal="center" vertical="center"/>
    </xf>
    <xf numFmtId="0" fontId="5" fillId="3" borderId="108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37" fillId="0" borderId="90" xfId="0" applyFont="1" applyBorder="1" applyAlignment="1">
      <alignment horizontal="center" vertical="center"/>
    </xf>
    <xf numFmtId="0" fontId="37" fillId="0" borderId="91" xfId="0" applyFont="1" applyBorder="1" applyAlignment="1">
      <alignment horizontal="center" vertical="center"/>
    </xf>
    <xf numFmtId="0" fontId="37" fillId="0" borderId="92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left" vertical="center"/>
    </xf>
    <xf numFmtId="0" fontId="34" fillId="0" borderId="81" xfId="0" applyFont="1" applyBorder="1" applyAlignment="1">
      <alignment horizontal="left" vertical="center"/>
    </xf>
    <xf numFmtId="0" fontId="1" fillId="0" borderId="42" xfId="0" applyFont="1" applyBorder="1" applyAlignment="1">
      <alignment horizontal="center" vertical="center" textRotation="90"/>
    </xf>
    <xf numFmtId="0" fontId="1" fillId="0" borderId="67" xfId="0" applyFont="1" applyBorder="1" applyAlignment="1">
      <alignment horizontal="center" vertical="center" textRotation="90"/>
    </xf>
    <xf numFmtId="0" fontId="1" fillId="0" borderId="68" xfId="0" applyFont="1" applyBorder="1" applyAlignment="1">
      <alignment horizontal="center" vertical="center" textRotation="90"/>
    </xf>
    <xf numFmtId="0" fontId="16" fillId="0" borderId="9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" fillId="0" borderId="104" xfId="0" applyFont="1" applyBorder="1" applyAlignment="1">
      <alignment horizontal="center" vertical="center"/>
    </xf>
    <xf numFmtId="0" fontId="48" fillId="0" borderId="25" xfId="0" applyFont="1" applyBorder="1" applyAlignment="1">
      <alignment horizontal="left" vertical="center"/>
    </xf>
    <xf numFmtId="0" fontId="48" fillId="0" borderId="81" xfId="0" applyFont="1" applyBorder="1" applyAlignment="1">
      <alignment horizontal="left" vertical="center"/>
    </xf>
    <xf numFmtId="0" fontId="45" fillId="0" borderId="25" xfId="0" applyFont="1" applyBorder="1" applyAlignment="1">
      <alignment horizontal="left" vertical="center"/>
    </xf>
    <xf numFmtId="0" fontId="45" fillId="0" borderId="81" xfId="0" applyFont="1" applyBorder="1" applyAlignment="1">
      <alignment horizontal="left" vertical="center"/>
    </xf>
    <xf numFmtId="0" fontId="15" fillId="5" borderId="90" xfId="0" applyFont="1" applyFill="1" applyBorder="1" applyAlignment="1">
      <alignment horizontal="center" vertical="center"/>
    </xf>
    <xf numFmtId="0" fontId="15" fillId="5" borderId="91" xfId="0" applyFont="1" applyFill="1" applyBorder="1" applyAlignment="1">
      <alignment horizontal="center" vertical="center"/>
    </xf>
    <xf numFmtId="0" fontId="15" fillId="5" borderId="9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" fillId="0" borderId="93" xfId="0" applyFont="1" applyBorder="1" applyAlignment="1">
      <alignment horizontal="center" vertical="center" wrapText="1"/>
    </xf>
    <xf numFmtId="0" fontId="1" fillId="0" borderId="101" xfId="0" applyFont="1" applyBorder="1" applyAlignment="1">
      <alignment horizontal="center" vertical="center" wrapText="1"/>
    </xf>
    <xf numFmtId="0" fontId="1" fillId="0" borderId="86" xfId="0" applyFont="1" applyBorder="1" applyAlignment="1">
      <alignment horizontal="center" vertical="center" wrapText="1"/>
    </xf>
    <xf numFmtId="0" fontId="37" fillId="0" borderId="38" xfId="0" applyFont="1" applyBorder="1" applyAlignment="1">
      <alignment horizontal="center" vertical="center"/>
    </xf>
    <xf numFmtId="0" fontId="37" fillId="0" borderId="45" xfId="0" applyFont="1" applyBorder="1" applyAlignment="1">
      <alignment horizontal="center" vertical="center"/>
    </xf>
    <xf numFmtId="0" fontId="37" fillId="0" borderId="72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 textRotation="90"/>
    </xf>
    <xf numFmtId="0" fontId="37" fillId="0" borderId="39" xfId="0" applyFont="1" applyBorder="1" applyAlignment="1">
      <alignment horizontal="center" vertical="center"/>
    </xf>
    <xf numFmtId="0" fontId="37" fillId="0" borderId="41" xfId="0" applyFont="1" applyBorder="1" applyAlignment="1">
      <alignment horizontal="center" vertical="center"/>
    </xf>
    <xf numFmtId="0" fontId="37" fillId="0" borderId="61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5" fillId="0" borderId="90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5" fillId="5" borderId="104" xfId="0" applyFont="1" applyFill="1" applyBorder="1" applyAlignment="1">
      <alignment horizontal="center" vertical="center"/>
    </xf>
    <xf numFmtId="0" fontId="5" fillId="5" borderId="78" xfId="0" applyFont="1" applyFill="1" applyBorder="1" applyAlignment="1">
      <alignment horizontal="center" vertical="center"/>
    </xf>
    <xf numFmtId="0" fontId="5" fillId="5" borderId="112" xfId="0" applyFont="1" applyFill="1" applyBorder="1" applyAlignment="1">
      <alignment horizontal="center" vertical="center"/>
    </xf>
    <xf numFmtId="0" fontId="5" fillId="5" borderId="90" xfId="0" applyFont="1" applyFill="1" applyBorder="1" applyAlignment="1">
      <alignment horizontal="center" vertical="center"/>
    </xf>
    <xf numFmtId="0" fontId="5" fillId="5" borderId="91" xfId="0" applyFont="1" applyFill="1" applyBorder="1" applyAlignment="1">
      <alignment horizontal="center" vertical="center"/>
    </xf>
    <xf numFmtId="0" fontId="5" fillId="5" borderId="92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1" fillId="0" borderId="60" xfId="0" applyFont="1" applyFill="1" applyBorder="1" applyAlignment="1">
      <alignment horizontal="center" vertical="center" wrapText="1"/>
    </xf>
    <xf numFmtId="0" fontId="1" fillId="0" borderId="70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2" fillId="5" borderId="83" xfId="0" applyFont="1" applyFill="1" applyBorder="1" applyAlignment="1">
      <alignment horizontal="right" vertical="center"/>
    </xf>
    <xf numFmtId="0" fontId="2" fillId="5" borderId="84" xfId="0" applyFont="1" applyFill="1" applyBorder="1" applyAlignment="1">
      <alignment horizontal="right" vertical="center"/>
    </xf>
    <xf numFmtId="0" fontId="2" fillId="5" borderId="7" xfId="0" applyFont="1" applyFill="1" applyBorder="1" applyAlignment="1">
      <alignment horizontal="right" vertical="center"/>
    </xf>
    <xf numFmtId="0" fontId="2" fillId="5" borderId="8" xfId="0" applyFont="1" applyFill="1" applyBorder="1" applyAlignment="1">
      <alignment horizontal="right" vertical="center"/>
    </xf>
    <xf numFmtId="0" fontId="2" fillId="5" borderId="87" xfId="0" applyFont="1" applyFill="1" applyBorder="1" applyAlignment="1">
      <alignment horizontal="center" vertical="center"/>
    </xf>
    <xf numFmtId="0" fontId="2" fillId="5" borderId="77" xfId="0" applyFont="1" applyFill="1" applyBorder="1" applyAlignment="1">
      <alignment horizontal="center" vertical="center"/>
    </xf>
    <xf numFmtId="0" fontId="25" fillId="0" borderId="25" xfId="0" applyFont="1" applyFill="1" applyBorder="1" applyAlignment="1">
      <alignment horizontal="left" vertical="center" wrapText="1"/>
    </xf>
    <xf numFmtId="0" fontId="25" fillId="0" borderId="81" xfId="0" applyFont="1" applyFill="1" applyBorder="1" applyAlignment="1">
      <alignment horizontal="left" vertical="center" wrapText="1"/>
    </xf>
    <xf numFmtId="0" fontId="25" fillId="0" borderId="25" xfId="0" applyFont="1" applyBorder="1" applyAlignment="1">
      <alignment horizontal="left" vertical="center" wrapText="1"/>
    </xf>
    <xf numFmtId="0" fontId="25" fillId="0" borderId="81" xfId="0" applyFont="1" applyBorder="1" applyAlignment="1">
      <alignment horizontal="left" vertical="center" wrapText="1"/>
    </xf>
    <xf numFmtId="0" fontId="2" fillId="5" borderId="85" xfId="0" applyFont="1" applyFill="1" applyBorder="1" applyAlignment="1">
      <alignment horizontal="center" vertical="center"/>
    </xf>
    <xf numFmtId="0" fontId="2" fillId="5" borderId="86" xfId="0" applyFont="1" applyFill="1" applyBorder="1" applyAlignment="1">
      <alignment horizontal="center" vertical="center"/>
    </xf>
    <xf numFmtId="0" fontId="2" fillId="5" borderId="89" xfId="0" applyFont="1" applyFill="1" applyBorder="1" applyAlignment="1">
      <alignment horizontal="center" vertical="center"/>
    </xf>
    <xf numFmtId="0" fontId="2" fillId="5" borderId="68" xfId="0" applyFont="1" applyFill="1" applyBorder="1" applyAlignment="1">
      <alignment horizontal="center" vertical="center"/>
    </xf>
    <xf numFmtId="0" fontId="2" fillId="5" borderId="8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1" fillId="0" borderId="81" xfId="0" applyFont="1" applyFill="1" applyBorder="1" applyAlignment="1">
      <alignment horizontal="left" vertical="center" wrapText="1"/>
    </xf>
    <xf numFmtId="0" fontId="25" fillId="0" borderId="13" xfId="0" applyFont="1" applyFill="1" applyBorder="1" applyAlignment="1">
      <alignment horizontal="left" vertical="center" wrapText="1"/>
    </xf>
    <xf numFmtId="0" fontId="25" fillId="0" borderId="80" xfId="0" applyFont="1" applyFill="1" applyBorder="1" applyAlignment="1">
      <alignment horizontal="left" vertical="center" wrapText="1"/>
    </xf>
    <xf numFmtId="0" fontId="14" fillId="5" borderId="83" xfId="0" applyFont="1" applyFill="1" applyBorder="1" applyAlignment="1">
      <alignment horizontal="right" vertical="center"/>
    </xf>
    <xf numFmtId="0" fontId="14" fillId="5" borderId="84" xfId="0" applyFont="1" applyFill="1" applyBorder="1" applyAlignment="1">
      <alignment horizontal="right" vertical="center"/>
    </xf>
    <xf numFmtId="0" fontId="14" fillId="5" borderId="7" xfId="0" applyFont="1" applyFill="1" applyBorder="1" applyAlignment="1">
      <alignment horizontal="right" vertical="center"/>
    </xf>
    <xf numFmtId="0" fontId="14" fillId="5" borderId="8" xfId="0" applyFont="1" applyFill="1" applyBorder="1" applyAlignment="1">
      <alignment horizontal="right" vertical="center"/>
    </xf>
    <xf numFmtId="0" fontId="25" fillId="0" borderId="13" xfId="0" applyFont="1" applyBorder="1" applyAlignment="1">
      <alignment horizontal="left" vertical="center" wrapText="1"/>
    </xf>
    <xf numFmtId="0" fontId="25" fillId="0" borderId="80" xfId="0" applyFont="1" applyBorder="1" applyAlignment="1">
      <alignment horizontal="left" vertical="center" wrapText="1"/>
    </xf>
    <xf numFmtId="0" fontId="1" fillId="0" borderId="81" xfId="0" applyFont="1" applyBorder="1" applyAlignment="1">
      <alignment horizontal="left" vertical="center" wrapText="1"/>
    </xf>
    <xf numFmtId="0" fontId="5" fillId="7" borderId="25" xfId="0" applyFont="1" applyFill="1" applyBorder="1" applyAlignment="1">
      <alignment vertical="center" wrapText="1"/>
    </xf>
    <xf numFmtId="0" fontId="5" fillId="7" borderId="81" xfId="0" applyFont="1" applyFill="1" applyBorder="1" applyAlignment="1">
      <alignment vertical="center" wrapText="1"/>
    </xf>
    <xf numFmtId="0" fontId="38" fillId="0" borderId="81" xfId="0" applyFont="1" applyBorder="1" applyAlignment="1">
      <alignment horizontal="left" vertical="center" wrapText="1"/>
    </xf>
    <xf numFmtId="0" fontId="25" fillId="3" borderId="109" xfId="0" applyFont="1" applyFill="1" applyBorder="1" applyAlignment="1">
      <alignment horizontal="left" vertical="top" wrapText="1"/>
    </xf>
    <xf numFmtId="0" fontId="25" fillId="3" borderId="110" xfId="0" applyFont="1" applyFill="1" applyBorder="1" applyAlignment="1">
      <alignment horizontal="left" vertical="top" wrapText="1"/>
    </xf>
    <xf numFmtId="0" fontId="42" fillId="8" borderId="30" xfId="0" applyFont="1" applyFill="1" applyBorder="1" applyAlignment="1">
      <alignment horizontal="left" vertical="top" wrapText="1"/>
    </xf>
    <xf numFmtId="0" fontId="42" fillId="8" borderId="82" xfId="0" applyFont="1" applyFill="1" applyBorder="1" applyAlignment="1">
      <alignment horizontal="left" vertical="top" wrapText="1"/>
    </xf>
    <xf numFmtId="0" fontId="44" fillId="0" borderId="25" xfId="0" applyFont="1" applyBorder="1" applyAlignment="1">
      <alignment horizontal="left" vertical="center"/>
    </xf>
    <xf numFmtId="0" fontId="44" fillId="0" borderId="81" xfId="0" applyFont="1" applyBorder="1" applyAlignment="1">
      <alignment horizontal="left" vertical="center"/>
    </xf>
    <xf numFmtId="0" fontId="44" fillId="0" borderId="25" xfId="0" applyFont="1" applyBorder="1" applyAlignment="1">
      <alignment horizontal="left" vertical="center" wrapText="1"/>
    </xf>
    <xf numFmtId="0" fontId="44" fillId="0" borderId="81" xfId="0" applyFont="1" applyBorder="1" applyAlignment="1">
      <alignment horizontal="left" vertical="center" wrapText="1"/>
    </xf>
    <xf numFmtId="0" fontId="43" fillId="0" borderId="25" xfId="0" applyFont="1" applyBorder="1" applyAlignment="1">
      <alignment horizontal="left" vertical="center"/>
    </xf>
    <xf numFmtId="0" fontId="43" fillId="0" borderId="81" xfId="0" applyFont="1" applyBorder="1" applyAlignment="1">
      <alignment horizontal="left" vertical="center"/>
    </xf>
    <xf numFmtId="0" fontId="43" fillId="0" borderId="25" xfId="0" applyFont="1" applyBorder="1" applyAlignment="1">
      <alignment horizontal="left" vertical="center" wrapText="1"/>
    </xf>
    <xf numFmtId="0" fontId="43" fillId="0" borderId="81" xfId="0" applyFont="1" applyBorder="1" applyAlignment="1">
      <alignment horizontal="left" vertical="center" wrapText="1"/>
    </xf>
    <xf numFmtId="0" fontId="41" fillId="0" borderId="0" xfId="0" applyFont="1" applyBorder="1" applyAlignment="1">
      <alignment horizontal="left" vertical="center"/>
    </xf>
    <xf numFmtId="0" fontId="41" fillId="0" borderId="4" xfId="0" applyFont="1" applyBorder="1" applyAlignment="1">
      <alignment horizontal="left" vertical="center"/>
    </xf>
    <xf numFmtId="0" fontId="25" fillId="3" borderId="30" xfId="0" applyFont="1" applyFill="1" applyBorder="1" applyAlignment="1">
      <alignment horizontal="left" vertical="top" wrapText="1"/>
    </xf>
    <xf numFmtId="0" fontId="25" fillId="3" borderId="82" xfId="0" applyFont="1" applyFill="1" applyBorder="1" applyAlignment="1">
      <alignment horizontal="left" vertical="top" wrapText="1"/>
    </xf>
    <xf numFmtId="0" fontId="5" fillId="0" borderId="25" xfId="0" applyFont="1" applyBorder="1" applyAlignment="1">
      <alignment horizontal="left" vertical="center" wrapText="1"/>
    </xf>
    <xf numFmtId="0" fontId="5" fillId="0" borderId="8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9525</xdr:colOff>
      <xdr:row>216</xdr:row>
      <xdr:rowOff>0</xdr:rowOff>
    </xdr:from>
    <xdr:to>
      <xdr:col>37</xdr:col>
      <xdr:colOff>83279</xdr:colOff>
      <xdr:row>216</xdr:row>
      <xdr:rowOff>0</xdr:rowOff>
    </xdr:to>
    <xdr:sp macro="" textlink="">
      <xdr:nvSpPr>
        <xdr:cNvPr id="2" name="Text Box 155">
          <a:extLst>
            <a:ext uri="{FF2B5EF4-FFF2-40B4-BE49-F238E27FC236}">
              <a16:creationId xmlns:a16="http://schemas.microsoft.com/office/drawing/2014/main" id="{54F6D433-4DAE-204F-A014-28EF577E5E5A}"/>
            </a:ext>
          </a:extLst>
        </xdr:cNvPr>
        <xdr:cNvSpPr txBox="1">
          <a:spLocks noChangeArrowheads="1"/>
        </xdr:cNvSpPr>
      </xdr:nvSpPr>
      <xdr:spPr bwMode="auto">
        <a:xfrm>
          <a:off x="14163675" y="35985450"/>
          <a:ext cx="73754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7432" rIns="27432" bIns="0" anchor="t" upright="1"/>
        <a:lstStyle/>
        <a:p>
          <a:pPr algn="r" rtl="0">
            <a:defRPr sz="1000"/>
          </a:pPr>
          <a:r>
            <a:rPr lang="pl-PL" sz="1400" b="1" i="0" u="none" strike="noStrike" baseline="30000">
              <a:solidFill>
                <a:srgbClr val="000000"/>
              </a:solidFill>
              <a:latin typeface="Arial CE"/>
              <a:cs typeface="Arial CE"/>
            </a:rPr>
            <a:t>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O249"/>
  <sheetViews>
    <sheetView view="pageBreakPreview" topLeftCell="A34" zoomScale="60" zoomScaleNormal="82" workbookViewId="0">
      <selection activeCell="A45" sqref="A45:AM88"/>
    </sheetView>
  </sheetViews>
  <sheetFormatPr defaultColWidth="9.140625" defaultRowHeight="12.75"/>
  <cols>
    <col min="1" max="1" width="4.42578125" style="96" customWidth="1"/>
    <col min="2" max="2" width="47" style="96" customWidth="1"/>
    <col min="3" max="3" width="50.140625" style="96" customWidth="1"/>
    <col min="4" max="6" width="5.7109375" style="96" customWidth="1"/>
    <col min="7" max="7" width="10.7109375" style="96" customWidth="1"/>
    <col min="8" max="11" width="7.7109375" style="96" customWidth="1"/>
    <col min="12" max="12" width="6.7109375" style="96" customWidth="1"/>
    <col min="13" max="26" width="4" style="96" customWidth="1"/>
    <col min="27" max="27" width="5" style="96" customWidth="1"/>
    <col min="28" max="28" width="4" style="96" customWidth="1"/>
    <col min="29" max="29" width="4.140625" style="96" customWidth="1"/>
    <col min="30" max="30" width="4" style="96" customWidth="1"/>
    <col min="31" max="31" width="5.28515625" style="96" customWidth="1"/>
    <col min="32" max="37" width="4" style="96" customWidth="1"/>
    <col min="38" max="38" width="4.28515625" style="96" customWidth="1"/>
    <col min="39" max="39" width="4" style="96" customWidth="1"/>
    <col min="40" max="16384" width="9.140625" style="96"/>
  </cols>
  <sheetData>
    <row r="3" spans="1:27">
      <c r="A3" s="469"/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  <c r="Y3" s="469"/>
      <c r="Z3" s="469"/>
      <c r="AA3" s="469"/>
    </row>
    <row r="4" spans="1:27" ht="13.5" thickBot="1">
      <c r="A4" s="469"/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69"/>
    </row>
    <row r="5" spans="1:27">
      <c r="A5" s="126"/>
      <c r="B5" s="466"/>
      <c r="C5" s="466"/>
      <c r="D5" s="466"/>
      <c r="E5" s="466"/>
      <c r="F5" s="466"/>
      <c r="G5" s="466"/>
      <c r="H5" s="466"/>
      <c r="I5" s="466"/>
      <c r="J5" s="466"/>
      <c r="K5" s="466"/>
      <c r="L5" s="466"/>
      <c r="M5" s="466"/>
      <c r="N5" s="466"/>
      <c r="O5" s="466"/>
      <c r="P5" s="466"/>
      <c r="Q5" s="466"/>
      <c r="R5" s="466"/>
      <c r="S5" s="466"/>
      <c r="T5" s="466"/>
      <c r="U5" s="466"/>
      <c r="V5" s="466"/>
      <c r="W5" s="466"/>
      <c r="X5" s="466"/>
      <c r="Y5" s="466"/>
      <c r="Z5" s="466"/>
      <c r="AA5" s="467"/>
    </row>
    <row r="6" spans="1:27" ht="22.5">
      <c r="A6" s="132"/>
      <c r="B6" s="91" t="s">
        <v>0</v>
      </c>
      <c r="C6" s="469"/>
      <c r="D6" s="469"/>
      <c r="E6" s="469"/>
      <c r="F6" s="469"/>
      <c r="G6" s="469"/>
      <c r="H6" s="469"/>
      <c r="I6" s="469"/>
      <c r="J6" s="469"/>
      <c r="K6" s="469"/>
      <c r="L6" s="469"/>
      <c r="M6" s="469"/>
      <c r="N6" s="469"/>
      <c r="O6" s="469"/>
      <c r="P6" s="469"/>
      <c r="Q6" s="469"/>
      <c r="R6" s="469"/>
      <c r="S6" s="469"/>
      <c r="T6" s="469"/>
      <c r="U6" s="469"/>
      <c r="V6" s="469"/>
      <c r="W6" s="469"/>
      <c r="X6" s="469"/>
      <c r="Y6" s="469"/>
      <c r="Z6" s="469"/>
      <c r="AA6" s="470"/>
    </row>
    <row r="7" spans="1:27">
      <c r="A7" s="132"/>
      <c r="B7" s="469"/>
      <c r="C7" s="469"/>
      <c r="D7" s="469"/>
      <c r="E7" s="469"/>
      <c r="F7" s="469"/>
      <c r="G7" s="469"/>
      <c r="H7" s="469"/>
      <c r="I7" s="469"/>
      <c r="J7" s="469"/>
      <c r="K7" s="469"/>
      <c r="L7" s="469"/>
      <c r="M7" s="469"/>
      <c r="N7" s="469"/>
      <c r="O7" s="469"/>
      <c r="P7" s="469"/>
      <c r="Q7" s="469"/>
      <c r="R7" s="469"/>
      <c r="S7" s="469"/>
      <c r="T7" s="469"/>
      <c r="U7" s="469"/>
      <c r="V7" s="469"/>
      <c r="W7" s="469"/>
      <c r="X7" s="469"/>
      <c r="Y7" s="469"/>
      <c r="Z7" s="469"/>
      <c r="AA7" s="470"/>
    </row>
    <row r="8" spans="1:27" ht="18">
      <c r="A8" s="132"/>
      <c r="B8" s="45" t="s">
        <v>1</v>
      </c>
      <c r="D8" s="45" t="s">
        <v>2</v>
      </c>
      <c r="E8" s="45"/>
      <c r="F8" s="45"/>
      <c r="G8" s="45"/>
      <c r="H8" s="45"/>
      <c r="I8" s="469"/>
      <c r="J8" s="469"/>
      <c r="K8" s="469"/>
      <c r="L8" s="469"/>
      <c r="M8" s="469"/>
      <c r="N8" s="469"/>
      <c r="O8" s="469"/>
      <c r="P8" s="469"/>
      <c r="Q8" s="469"/>
      <c r="R8" s="469"/>
      <c r="S8" s="469"/>
      <c r="T8" s="469"/>
      <c r="U8" s="469"/>
      <c r="V8" s="469"/>
      <c r="W8" s="469"/>
      <c r="X8" s="469"/>
      <c r="Y8" s="469"/>
      <c r="Z8" s="469"/>
      <c r="AA8" s="470"/>
    </row>
    <row r="9" spans="1:27" ht="20.25">
      <c r="A9" s="132"/>
      <c r="B9" s="191" t="s">
        <v>3</v>
      </c>
      <c r="D9" s="99" t="s">
        <v>4</v>
      </c>
      <c r="E9" s="98"/>
      <c r="F9" s="98"/>
      <c r="G9" s="98"/>
      <c r="H9" s="98"/>
      <c r="I9" s="98"/>
      <c r="J9" s="469"/>
      <c r="K9" s="469"/>
      <c r="L9" s="469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469"/>
      <c r="AA9" s="470"/>
    </row>
    <row r="10" spans="1:27" ht="20.25">
      <c r="A10" s="132"/>
      <c r="B10" s="191" t="s">
        <v>5</v>
      </c>
      <c r="D10" s="98" t="s">
        <v>6</v>
      </c>
      <c r="E10" s="98"/>
      <c r="F10" s="98"/>
      <c r="G10" s="98"/>
      <c r="H10" s="98"/>
      <c r="I10" s="98"/>
      <c r="J10" s="469"/>
      <c r="K10" s="469"/>
      <c r="L10" s="469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469"/>
      <c r="AA10" s="470"/>
    </row>
    <row r="11" spans="1:27" ht="20.25">
      <c r="A11" s="132"/>
      <c r="B11" s="191" t="s">
        <v>7</v>
      </c>
      <c r="D11" s="98" t="s">
        <v>8</v>
      </c>
      <c r="E11" s="98"/>
      <c r="F11" s="98"/>
      <c r="G11" s="98"/>
      <c r="H11" s="98"/>
      <c r="I11" s="98"/>
      <c r="J11" s="469"/>
      <c r="K11" s="469"/>
      <c r="L11" s="469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469"/>
      <c r="AA11" s="470"/>
    </row>
    <row r="12" spans="1:27" ht="20.25">
      <c r="A12" s="132"/>
      <c r="B12" s="469"/>
      <c r="C12" s="469"/>
      <c r="D12" s="469"/>
      <c r="E12" s="469"/>
      <c r="F12" s="469"/>
      <c r="G12" s="469"/>
      <c r="H12" s="469"/>
      <c r="I12" s="98"/>
      <c r="J12" s="469"/>
      <c r="K12" s="469"/>
      <c r="L12" s="469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469"/>
      <c r="AA12" s="470"/>
    </row>
    <row r="13" spans="1:27" ht="21" thickBot="1">
      <c r="A13" s="132"/>
      <c r="B13" s="92"/>
      <c r="C13" s="92"/>
      <c r="D13" s="92"/>
      <c r="E13" s="92"/>
      <c r="F13" s="92"/>
      <c r="G13" s="92"/>
      <c r="H13" s="92"/>
      <c r="I13" s="92"/>
      <c r="J13" s="469"/>
      <c r="K13" s="469"/>
      <c r="L13" s="469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469"/>
      <c r="AA13" s="470"/>
    </row>
    <row r="14" spans="1:27" ht="41.1" customHeight="1" thickBot="1">
      <c r="A14" s="132"/>
      <c r="B14" s="711" t="s">
        <v>9</v>
      </c>
      <c r="C14" s="712"/>
      <c r="D14" s="712"/>
      <c r="E14" s="712"/>
      <c r="F14" s="713"/>
      <c r="G14" s="95">
        <f>(G233)</f>
        <v>2295</v>
      </c>
      <c r="H14" s="93" t="s">
        <v>10</v>
      </c>
      <c r="I14" s="94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469"/>
      <c r="AA14" s="470"/>
    </row>
    <row r="15" spans="1:27" ht="77.849999999999994" customHeight="1" thickBot="1">
      <c r="A15" s="132"/>
      <c r="B15" s="714" t="s">
        <v>11</v>
      </c>
      <c r="C15" s="715"/>
      <c r="D15" s="715"/>
      <c r="E15" s="715"/>
      <c r="F15" s="716"/>
      <c r="G15" s="95">
        <v>107</v>
      </c>
      <c r="H15" s="93" t="s">
        <v>12</v>
      </c>
      <c r="I15" s="94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469"/>
      <c r="AA15" s="470"/>
    </row>
    <row r="16" spans="1:27" ht="78" customHeight="1" thickBot="1">
      <c r="A16" s="132"/>
      <c r="B16" s="714" t="s">
        <v>13</v>
      </c>
      <c r="C16" s="715"/>
      <c r="D16" s="715"/>
      <c r="E16" s="715"/>
      <c r="F16" s="716"/>
      <c r="G16" s="95">
        <v>8</v>
      </c>
      <c r="H16" s="93" t="s">
        <v>12</v>
      </c>
      <c r="I16" s="94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469"/>
      <c r="AA16" s="470"/>
    </row>
    <row r="17" spans="1:27" ht="54.6" customHeight="1" thickBot="1">
      <c r="A17" s="132"/>
      <c r="B17" s="717" t="s">
        <v>14</v>
      </c>
      <c r="C17" s="718"/>
      <c r="D17" s="718"/>
      <c r="E17" s="718"/>
      <c r="F17" s="719"/>
      <c r="G17" s="95">
        <v>63</v>
      </c>
      <c r="H17" s="93" t="s">
        <v>12</v>
      </c>
      <c r="I17" s="94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469"/>
      <c r="AA17" s="470"/>
    </row>
    <row r="18" spans="1:27" ht="85.35" customHeight="1" thickBot="1">
      <c r="A18" s="132"/>
      <c r="B18" s="714" t="s">
        <v>15</v>
      </c>
      <c r="C18" s="715"/>
      <c r="D18" s="715"/>
      <c r="E18" s="715"/>
      <c r="F18" s="716"/>
      <c r="G18" s="95">
        <v>119</v>
      </c>
      <c r="H18" s="93" t="s">
        <v>12</v>
      </c>
      <c r="I18" s="94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469"/>
      <c r="AA18" s="470"/>
    </row>
    <row r="19" spans="1:27" ht="75" customHeight="1" thickBot="1">
      <c r="A19" s="132"/>
      <c r="B19" s="720" t="s">
        <v>16</v>
      </c>
      <c r="C19" s="721"/>
      <c r="D19" s="721"/>
      <c r="E19" s="721"/>
      <c r="F19" s="722"/>
      <c r="G19" s="95">
        <v>0</v>
      </c>
      <c r="H19" s="93" t="s">
        <v>12</v>
      </c>
      <c r="I19" s="94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469"/>
      <c r="AA19" s="470"/>
    </row>
    <row r="20" spans="1:27" ht="20.25">
      <c r="A20" s="13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469"/>
      <c r="AA20" s="470"/>
    </row>
    <row r="21" spans="1:27" ht="20.25">
      <c r="A21" s="13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469"/>
      <c r="AA21" s="470"/>
    </row>
    <row r="22" spans="1:27" ht="20.25">
      <c r="A22" s="13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469"/>
      <c r="AA22" s="470"/>
    </row>
    <row r="23" spans="1:27" ht="20.25">
      <c r="A23" s="13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469"/>
      <c r="AA23" s="470"/>
    </row>
    <row r="24" spans="1:27" ht="20.25">
      <c r="A24" s="13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469"/>
      <c r="AA24" s="470"/>
    </row>
    <row r="25" spans="1:27" ht="20.25">
      <c r="A25" s="13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469"/>
      <c r="AA25" s="470"/>
    </row>
    <row r="26" spans="1:27" ht="20.25">
      <c r="A26" s="13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469"/>
      <c r="AA26" s="470"/>
    </row>
    <row r="27" spans="1:27">
      <c r="A27" s="132"/>
      <c r="B27" s="469"/>
      <c r="C27" s="469"/>
      <c r="D27" s="469"/>
      <c r="E27" s="469"/>
      <c r="F27" s="469"/>
      <c r="G27" s="469"/>
      <c r="H27" s="469"/>
      <c r="I27" s="469"/>
      <c r="J27" s="469"/>
      <c r="K27" s="469"/>
      <c r="L27" s="469"/>
      <c r="M27" s="469"/>
      <c r="N27" s="469"/>
      <c r="O27" s="469"/>
      <c r="P27" s="469"/>
      <c r="Q27" s="469"/>
      <c r="R27" s="469"/>
      <c r="S27" s="469"/>
      <c r="T27" s="469"/>
      <c r="U27" s="469"/>
      <c r="V27" s="469"/>
      <c r="W27" s="469"/>
      <c r="X27" s="469"/>
      <c r="Y27" s="469"/>
      <c r="Z27" s="469"/>
      <c r="AA27" s="470"/>
    </row>
    <row r="28" spans="1:27" ht="13.5" thickBot="1">
      <c r="A28" s="146"/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1"/>
    </row>
    <row r="29" spans="1:27" ht="18">
      <c r="A29" s="469"/>
      <c r="B29" s="469"/>
      <c r="C29" s="469"/>
      <c r="D29" s="469"/>
      <c r="E29" s="469"/>
      <c r="F29" s="469"/>
      <c r="G29" s="469"/>
      <c r="H29" s="469"/>
      <c r="I29" s="469"/>
      <c r="J29" s="469"/>
      <c r="K29" s="469"/>
      <c r="L29" s="469"/>
      <c r="M29" s="469"/>
      <c r="N29" s="469"/>
      <c r="O29" s="469"/>
      <c r="P29" s="723"/>
      <c r="Q29" s="723"/>
      <c r="R29" s="723"/>
      <c r="S29" s="723"/>
      <c r="T29" s="723"/>
      <c r="U29" s="723"/>
      <c r="V29" s="723"/>
      <c r="W29" s="723"/>
      <c r="X29" s="723"/>
      <c r="Y29" s="723"/>
      <c r="Z29" s="723"/>
      <c r="AA29" s="723"/>
    </row>
    <row r="44" spans="1:39" ht="13.5" thickBot="1"/>
    <row r="45" spans="1:39" s="97" customFormat="1" ht="25.35" customHeight="1">
      <c r="A45" s="515"/>
      <c r="B45" s="516"/>
      <c r="C45" s="517"/>
      <c r="D45" s="518" t="s">
        <v>269</v>
      </c>
      <c r="E45" s="519"/>
      <c r="F45" s="519"/>
      <c r="G45" s="519"/>
      <c r="H45" s="519"/>
      <c r="I45" s="519"/>
      <c r="J45" s="519"/>
      <c r="K45" s="519"/>
      <c r="L45" s="519"/>
      <c r="M45" s="519"/>
      <c r="N45" s="519"/>
      <c r="O45" s="519"/>
      <c r="P45" s="519"/>
      <c r="Q45" s="519"/>
      <c r="R45" s="519"/>
      <c r="S45" s="519"/>
      <c r="T45" s="519"/>
      <c r="U45" s="519"/>
      <c r="V45" s="519"/>
      <c r="W45" s="519"/>
      <c r="X45" s="520"/>
      <c r="Y45" s="520"/>
      <c r="Z45" s="520"/>
      <c r="AA45" s="521"/>
      <c r="AB45" s="526" t="s">
        <v>17</v>
      </c>
      <c r="AC45" s="527"/>
      <c r="AD45" s="527"/>
      <c r="AE45" s="527"/>
      <c r="AF45" s="527"/>
      <c r="AG45" s="527"/>
      <c r="AH45" s="527"/>
      <c r="AI45" s="527"/>
      <c r="AJ45" s="527"/>
      <c r="AK45" s="527"/>
      <c r="AL45" s="527"/>
      <c r="AM45" s="528"/>
    </row>
    <row r="46" spans="1:39" s="97" customFormat="1" ht="25.35" customHeight="1">
      <c r="A46" s="529" t="s">
        <v>18</v>
      </c>
      <c r="B46" s="530"/>
      <c r="C46" s="531"/>
      <c r="D46" s="522"/>
      <c r="E46" s="523"/>
      <c r="F46" s="523"/>
      <c r="G46" s="523"/>
      <c r="H46" s="523"/>
      <c r="I46" s="523"/>
      <c r="J46" s="523"/>
      <c r="K46" s="523"/>
      <c r="L46" s="523"/>
      <c r="M46" s="523"/>
      <c r="N46" s="523"/>
      <c r="O46" s="523"/>
      <c r="P46" s="523"/>
      <c r="Q46" s="523"/>
      <c r="R46" s="523"/>
      <c r="S46" s="523"/>
      <c r="T46" s="523"/>
      <c r="U46" s="523"/>
      <c r="V46" s="523"/>
      <c r="W46" s="523"/>
      <c r="X46" s="524"/>
      <c r="Y46" s="524"/>
      <c r="Z46" s="524"/>
      <c r="AA46" s="525"/>
      <c r="AB46" s="529"/>
      <c r="AC46" s="532"/>
      <c r="AD46" s="532"/>
      <c r="AE46" s="532"/>
      <c r="AF46" s="532"/>
      <c r="AG46" s="532"/>
      <c r="AH46" s="532"/>
      <c r="AI46" s="532"/>
      <c r="AJ46" s="532"/>
      <c r="AK46" s="532"/>
      <c r="AL46" s="532"/>
      <c r="AM46" s="533"/>
    </row>
    <row r="47" spans="1:39" s="97" customFormat="1" ht="18" customHeight="1">
      <c r="A47" s="529" t="s">
        <v>19</v>
      </c>
      <c r="B47" s="530"/>
      <c r="C47" s="531"/>
      <c r="D47" s="191" t="s">
        <v>3</v>
      </c>
      <c r="E47" s="468"/>
      <c r="F47" s="468"/>
      <c r="G47" s="468"/>
      <c r="H47" s="468"/>
      <c r="I47" s="98" t="str">
        <f>(D9)</f>
        <v>PROFIL OGÓLNOAKADEMICKI</v>
      </c>
      <c r="J47" s="468"/>
      <c r="K47" s="468"/>
      <c r="L47" s="468"/>
      <c r="M47" s="468"/>
      <c r="N47" s="468"/>
      <c r="O47" s="468"/>
      <c r="P47" s="468"/>
      <c r="Q47" s="468"/>
      <c r="R47" s="468"/>
      <c r="S47" s="468"/>
      <c r="T47" s="468"/>
      <c r="U47" s="468"/>
      <c r="V47" s="468"/>
      <c r="W47" s="468"/>
      <c r="X47" s="469"/>
      <c r="Y47" s="469"/>
      <c r="Z47" s="469"/>
      <c r="AA47" s="469"/>
      <c r="AB47" s="447"/>
      <c r="AC47" s="454"/>
      <c r="AD47" s="454"/>
      <c r="AE47" s="454"/>
      <c r="AF47" s="454"/>
      <c r="AG47" s="454"/>
      <c r="AH47" s="454"/>
      <c r="AI47" s="454"/>
      <c r="AJ47" s="454"/>
      <c r="AK47" s="454"/>
      <c r="AL47" s="454"/>
      <c r="AM47" s="471"/>
    </row>
    <row r="48" spans="1:39" s="97" customFormat="1" ht="18" customHeight="1">
      <c r="A48" s="529"/>
      <c r="B48" s="530"/>
      <c r="C48" s="531"/>
      <c r="D48" s="191" t="s">
        <v>5</v>
      </c>
      <c r="E48" s="454"/>
      <c r="F48" s="454"/>
      <c r="G48" s="454"/>
      <c r="H48" s="454"/>
      <c r="I48" s="98" t="str">
        <f>(D10)</f>
        <v>STUDIA PIERWSZEGO STOPNIA (3,5-letnie, inżynierskie)</v>
      </c>
      <c r="J48" s="3"/>
      <c r="K48" s="454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191"/>
      <c r="W48" s="191"/>
      <c r="X48" s="3"/>
      <c r="Y48" s="191"/>
      <c r="Z48" s="191"/>
      <c r="AA48" s="191"/>
      <c r="AB48" s="534"/>
      <c r="AC48" s="535"/>
      <c r="AD48" s="535"/>
      <c r="AE48" s="535"/>
      <c r="AF48" s="535"/>
      <c r="AG48" s="535"/>
      <c r="AH48" s="535"/>
      <c r="AI48" s="535"/>
      <c r="AJ48" s="535"/>
      <c r="AK48" s="535"/>
      <c r="AL48" s="535"/>
      <c r="AM48" s="536"/>
    </row>
    <row r="49" spans="1:39" s="97" customFormat="1" ht="18" customHeight="1">
      <c r="A49" s="537" t="s">
        <v>20</v>
      </c>
      <c r="B49" s="530"/>
      <c r="C49" s="531"/>
      <c r="D49" s="191" t="s">
        <v>7</v>
      </c>
      <c r="E49" s="454"/>
      <c r="F49" s="454"/>
      <c r="G49" s="191"/>
      <c r="H49" s="191"/>
      <c r="I49" s="98" t="str">
        <f>(D11)</f>
        <v>STUDIA STACJONARNE</v>
      </c>
      <c r="J49" s="3"/>
      <c r="K49" s="98"/>
      <c r="L49" s="98"/>
      <c r="M49" s="99"/>
      <c r="N49" s="454"/>
      <c r="O49" s="98"/>
      <c r="P49" s="98"/>
      <c r="Q49" s="98"/>
      <c r="R49" s="98"/>
      <c r="S49" s="98"/>
      <c r="T49" s="98"/>
      <c r="U49" s="98"/>
      <c r="V49" s="191"/>
      <c r="W49" s="191"/>
      <c r="X49" s="3"/>
      <c r="Y49" s="450"/>
      <c r="Z49" s="450"/>
      <c r="AA49" s="450"/>
      <c r="AB49" s="534" t="s">
        <v>21</v>
      </c>
      <c r="AC49" s="535"/>
      <c r="AD49" s="535"/>
      <c r="AE49" s="535"/>
      <c r="AF49" s="535"/>
      <c r="AG49" s="535"/>
      <c r="AH49" s="535"/>
      <c r="AI49" s="535"/>
      <c r="AJ49" s="535"/>
      <c r="AK49" s="535"/>
      <c r="AL49" s="535"/>
      <c r="AM49" s="536"/>
    </row>
    <row r="50" spans="1:39" s="97" customFormat="1" ht="18" customHeight="1">
      <c r="A50" s="534" t="s">
        <v>22</v>
      </c>
      <c r="B50" s="535"/>
      <c r="C50" s="538"/>
      <c r="D50" s="191" t="s">
        <v>1</v>
      </c>
      <c r="E50" s="191"/>
      <c r="F50" s="191"/>
      <c r="G50" s="191"/>
      <c r="H50" s="191"/>
      <c r="I50" s="98" t="str">
        <f>(D8)</f>
        <v>INŻYNIERIA ŚRODOWISKA</v>
      </c>
      <c r="J50" s="3"/>
      <c r="K50" s="98"/>
      <c r="L50" s="98"/>
      <c r="M50" s="98"/>
      <c r="N50" s="454"/>
      <c r="O50" s="98"/>
      <c r="P50" s="98"/>
      <c r="Q50" s="98"/>
      <c r="R50" s="98"/>
      <c r="S50" s="98"/>
      <c r="T50" s="98"/>
      <c r="U50" s="98"/>
      <c r="V50" s="191"/>
      <c r="W50" s="191"/>
      <c r="X50" s="3"/>
      <c r="Y50" s="450"/>
      <c r="Z50" s="450"/>
      <c r="AA50" s="450"/>
      <c r="AB50" s="534" t="s">
        <v>23</v>
      </c>
      <c r="AC50" s="535"/>
      <c r="AD50" s="535"/>
      <c r="AE50" s="535"/>
      <c r="AF50" s="535"/>
      <c r="AG50" s="535"/>
      <c r="AH50" s="535"/>
      <c r="AI50" s="535"/>
      <c r="AJ50" s="535"/>
      <c r="AK50" s="535"/>
      <c r="AL50" s="535"/>
      <c r="AM50" s="536"/>
    </row>
    <row r="51" spans="1:39" s="97" customFormat="1" ht="18" customHeight="1">
      <c r="A51" s="537" t="s">
        <v>24</v>
      </c>
      <c r="B51" s="530"/>
      <c r="C51" s="531"/>
      <c r="D51" s="5"/>
      <c r="E51" s="191"/>
      <c r="F51" s="191"/>
      <c r="G51" s="191"/>
      <c r="H51" s="191"/>
      <c r="I51" s="98"/>
      <c r="J51" s="3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191"/>
      <c r="W51" s="191"/>
      <c r="X51" s="3"/>
      <c r="Y51" s="191"/>
      <c r="Z51" s="191"/>
      <c r="AA51" s="191"/>
      <c r="AB51" s="537"/>
      <c r="AC51" s="530"/>
      <c r="AD51" s="530"/>
      <c r="AE51" s="530"/>
      <c r="AF51" s="530"/>
      <c r="AG51" s="530"/>
      <c r="AH51" s="530"/>
      <c r="AI51" s="530"/>
      <c r="AJ51" s="530"/>
      <c r="AK51" s="530"/>
      <c r="AL51" s="530"/>
      <c r="AM51" s="539"/>
    </row>
    <row r="52" spans="1:39" s="97" customFormat="1" ht="18" customHeight="1" thickBot="1">
      <c r="A52" s="540"/>
      <c r="B52" s="541"/>
      <c r="C52" s="542"/>
      <c r="D52" s="100"/>
      <c r="E52" s="53"/>
      <c r="F52" s="53"/>
      <c r="G52" s="53"/>
      <c r="H52" s="53"/>
      <c r="I52" s="53"/>
      <c r="J52" s="53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461"/>
      <c r="W52" s="461"/>
      <c r="X52" s="53"/>
      <c r="Y52" s="459"/>
      <c r="Z52" s="459"/>
      <c r="AA52" s="459"/>
      <c r="AB52" s="543"/>
      <c r="AC52" s="544"/>
      <c r="AD52" s="544"/>
      <c r="AE52" s="544"/>
      <c r="AF52" s="544"/>
      <c r="AG52" s="544"/>
      <c r="AH52" s="544"/>
      <c r="AI52" s="544"/>
      <c r="AJ52" s="544"/>
      <c r="AK52" s="544"/>
      <c r="AL52" s="544"/>
      <c r="AM52" s="545"/>
    </row>
    <row r="53" spans="1:39" s="97" customFormat="1" ht="6" customHeight="1" thickBot="1">
      <c r="A53" s="102"/>
      <c r="L53" s="466"/>
      <c r="M53" s="466"/>
      <c r="N53" s="466"/>
      <c r="O53" s="466"/>
      <c r="P53" s="466"/>
      <c r="Q53" s="466"/>
      <c r="R53" s="466"/>
      <c r="S53" s="466"/>
      <c r="T53" s="466"/>
      <c r="U53" s="466"/>
      <c r="V53" s="466"/>
      <c r="W53" s="466"/>
      <c r="X53" s="466"/>
      <c r="Y53" s="466"/>
      <c r="Z53" s="466"/>
      <c r="AA53" s="466"/>
      <c r="AB53" s="466"/>
      <c r="AC53" s="466"/>
      <c r="AD53" s="466"/>
      <c r="AE53" s="466"/>
      <c r="AF53" s="466"/>
      <c r="AG53" s="466"/>
      <c r="AH53" s="466"/>
      <c r="AI53" s="466"/>
      <c r="AJ53" s="466"/>
      <c r="AK53" s="466"/>
      <c r="AL53" s="103"/>
      <c r="AM53" s="104"/>
    </row>
    <row r="54" spans="1:39" s="97" customFormat="1">
      <c r="A54" s="546" t="s">
        <v>25</v>
      </c>
      <c r="B54" s="549" t="s">
        <v>26</v>
      </c>
      <c r="C54" s="550"/>
      <c r="D54" s="555" t="s">
        <v>27</v>
      </c>
      <c r="E54" s="556"/>
      <c r="F54" s="557"/>
      <c r="G54" s="561" t="s">
        <v>28</v>
      </c>
      <c r="H54" s="562"/>
      <c r="I54" s="562"/>
      <c r="J54" s="562"/>
      <c r="K54" s="562"/>
      <c r="L54" s="561" t="s">
        <v>29</v>
      </c>
      <c r="M54" s="562"/>
      <c r="N54" s="562"/>
      <c r="O54" s="562"/>
      <c r="P54" s="562"/>
      <c r="Q54" s="562"/>
      <c r="R54" s="562"/>
      <c r="S54" s="562"/>
      <c r="T54" s="562"/>
      <c r="U54" s="562"/>
      <c r="V54" s="562"/>
      <c r="W54" s="562"/>
      <c r="X54" s="562"/>
      <c r="Y54" s="562"/>
      <c r="Z54" s="562"/>
      <c r="AA54" s="562"/>
      <c r="AB54" s="562"/>
      <c r="AC54" s="562"/>
      <c r="AD54" s="562"/>
      <c r="AE54" s="562"/>
      <c r="AF54" s="562"/>
      <c r="AG54" s="562"/>
      <c r="AH54" s="562"/>
      <c r="AI54" s="562"/>
      <c r="AJ54" s="562"/>
      <c r="AK54" s="562"/>
      <c r="AL54" s="562"/>
      <c r="AM54" s="563"/>
    </row>
    <row r="55" spans="1:39" s="97" customFormat="1">
      <c r="A55" s="547"/>
      <c r="B55" s="551"/>
      <c r="C55" s="552"/>
      <c r="D55" s="558"/>
      <c r="E55" s="559"/>
      <c r="F55" s="560"/>
      <c r="G55" s="564" t="s">
        <v>30</v>
      </c>
      <c r="H55" s="567" t="s">
        <v>31</v>
      </c>
      <c r="I55" s="567"/>
      <c r="J55" s="567"/>
      <c r="K55" s="568"/>
      <c r="L55" s="569" t="s">
        <v>32</v>
      </c>
      <c r="M55" s="570"/>
      <c r="N55" s="570"/>
      <c r="O55" s="571"/>
      <c r="P55" s="569" t="s">
        <v>33</v>
      </c>
      <c r="Q55" s="570"/>
      <c r="R55" s="570"/>
      <c r="S55" s="571"/>
      <c r="T55" s="569" t="s">
        <v>34</v>
      </c>
      <c r="U55" s="570"/>
      <c r="V55" s="570"/>
      <c r="W55" s="571"/>
      <c r="X55" s="569" t="s">
        <v>35</v>
      </c>
      <c r="Y55" s="570"/>
      <c r="Z55" s="570"/>
      <c r="AA55" s="571"/>
      <c r="AB55" s="569" t="s">
        <v>36</v>
      </c>
      <c r="AC55" s="570"/>
      <c r="AD55" s="570"/>
      <c r="AE55" s="571"/>
      <c r="AF55" s="569" t="s">
        <v>37</v>
      </c>
      <c r="AG55" s="570"/>
      <c r="AH55" s="570"/>
      <c r="AI55" s="571"/>
      <c r="AJ55" s="569" t="s">
        <v>38</v>
      </c>
      <c r="AK55" s="570"/>
      <c r="AL55" s="570"/>
      <c r="AM55" s="571"/>
    </row>
    <row r="56" spans="1:39" s="97" customFormat="1" ht="12.75" customHeight="1">
      <c r="A56" s="547"/>
      <c r="B56" s="551"/>
      <c r="C56" s="552"/>
      <c r="D56" s="572" t="s">
        <v>39</v>
      </c>
      <c r="E56" s="574" t="s">
        <v>40</v>
      </c>
      <c r="F56" s="577" t="s">
        <v>12</v>
      </c>
      <c r="G56" s="565"/>
      <c r="H56" s="567" t="s">
        <v>41</v>
      </c>
      <c r="I56" s="567" t="s">
        <v>42</v>
      </c>
      <c r="J56" s="567" t="s">
        <v>43</v>
      </c>
      <c r="K56" s="568" t="s">
        <v>44</v>
      </c>
      <c r="L56" s="592" t="s">
        <v>45</v>
      </c>
      <c r="M56" s="593"/>
      <c r="N56" s="593"/>
      <c r="O56" s="593"/>
      <c r="P56" s="593"/>
      <c r="Q56" s="593"/>
      <c r="R56" s="593"/>
      <c r="S56" s="593"/>
      <c r="T56" s="593"/>
      <c r="U56" s="593"/>
      <c r="V56" s="593"/>
      <c r="W56" s="593"/>
      <c r="X56" s="593"/>
      <c r="Y56" s="593"/>
      <c r="Z56" s="593"/>
      <c r="AA56" s="593"/>
      <c r="AB56" s="593"/>
      <c r="AC56" s="593"/>
      <c r="AD56" s="593"/>
      <c r="AE56" s="593"/>
      <c r="AF56" s="593"/>
      <c r="AG56" s="593"/>
      <c r="AH56" s="593"/>
      <c r="AI56" s="593"/>
      <c r="AJ56" s="593"/>
      <c r="AK56" s="593"/>
      <c r="AL56" s="593"/>
      <c r="AM56" s="594"/>
    </row>
    <row r="57" spans="1:39" s="97" customFormat="1">
      <c r="A57" s="547"/>
      <c r="B57" s="551"/>
      <c r="C57" s="552"/>
      <c r="D57" s="572"/>
      <c r="E57" s="575"/>
      <c r="F57" s="578"/>
      <c r="G57" s="565"/>
      <c r="H57" s="567"/>
      <c r="I57" s="567"/>
      <c r="J57" s="567"/>
      <c r="K57" s="568"/>
      <c r="L57" s="583" t="s">
        <v>41</v>
      </c>
      <c r="M57" s="585" t="s">
        <v>42</v>
      </c>
      <c r="N57" s="581" t="s">
        <v>46</v>
      </c>
      <c r="O57" s="577" t="s">
        <v>47</v>
      </c>
      <c r="P57" s="583" t="s">
        <v>41</v>
      </c>
      <c r="Q57" s="585" t="s">
        <v>42</v>
      </c>
      <c r="R57" s="581" t="s">
        <v>46</v>
      </c>
      <c r="S57" s="577" t="s">
        <v>47</v>
      </c>
      <c r="T57" s="583" t="s">
        <v>41</v>
      </c>
      <c r="U57" s="585" t="s">
        <v>42</v>
      </c>
      <c r="V57" s="581" t="s">
        <v>46</v>
      </c>
      <c r="W57" s="577" t="s">
        <v>47</v>
      </c>
      <c r="X57" s="583" t="s">
        <v>41</v>
      </c>
      <c r="Y57" s="585" t="s">
        <v>42</v>
      </c>
      <c r="Z57" s="581" t="s">
        <v>46</v>
      </c>
      <c r="AA57" s="577" t="s">
        <v>47</v>
      </c>
      <c r="AB57" s="583" t="s">
        <v>41</v>
      </c>
      <c r="AC57" s="585" t="s">
        <v>42</v>
      </c>
      <c r="AD57" s="581" t="s">
        <v>46</v>
      </c>
      <c r="AE57" s="577" t="s">
        <v>47</v>
      </c>
      <c r="AF57" s="583" t="s">
        <v>41</v>
      </c>
      <c r="AG57" s="585" t="s">
        <v>42</v>
      </c>
      <c r="AH57" s="581" t="s">
        <v>46</v>
      </c>
      <c r="AI57" s="577" t="s">
        <v>47</v>
      </c>
      <c r="AJ57" s="583" t="s">
        <v>41</v>
      </c>
      <c r="AK57" s="585" t="s">
        <v>42</v>
      </c>
      <c r="AL57" s="581" t="s">
        <v>46</v>
      </c>
      <c r="AM57" s="577" t="s">
        <v>47</v>
      </c>
    </row>
    <row r="58" spans="1:39" s="97" customFormat="1" ht="13.5" thickBot="1">
      <c r="A58" s="548"/>
      <c r="B58" s="553"/>
      <c r="C58" s="554"/>
      <c r="D58" s="573"/>
      <c r="E58" s="576"/>
      <c r="F58" s="579"/>
      <c r="G58" s="566"/>
      <c r="H58" s="580"/>
      <c r="I58" s="580"/>
      <c r="J58" s="580"/>
      <c r="K58" s="591"/>
      <c r="L58" s="584"/>
      <c r="M58" s="586"/>
      <c r="N58" s="582"/>
      <c r="O58" s="579"/>
      <c r="P58" s="584"/>
      <c r="Q58" s="586"/>
      <c r="R58" s="582"/>
      <c r="S58" s="579"/>
      <c r="T58" s="584"/>
      <c r="U58" s="586"/>
      <c r="V58" s="582"/>
      <c r="W58" s="579"/>
      <c r="X58" s="584"/>
      <c r="Y58" s="586"/>
      <c r="Z58" s="582"/>
      <c r="AA58" s="579"/>
      <c r="AB58" s="584"/>
      <c r="AC58" s="586"/>
      <c r="AD58" s="582"/>
      <c r="AE58" s="579"/>
      <c r="AF58" s="584"/>
      <c r="AG58" s="586"/>
      <c r="AH58" s="582"/>
      <c r="AI58" s="579"/>
      <c r="AJ58" s="584"/>
      <c r="AK58" s="586"/>
      <c r="AL58" s="582"/>
      <c r="AM58" s="579"/>
    </row>
    <row r="59" spans="1:39" s="74" customFormat="1" ht="18" customHeight="1" thickBot="1">
      <c r="A59" s="105" t="s">
        <v>48</v>
      </c>
      <c r="B59" s="587" t="s">
        <v>49</v>
      </c>
      <c r="C59" s="587"/>
      <c r="D59" s="588"/>
      <c r="E59" s="588"/>
      <c r="F59" s="474"/>
      <c r="G59" s="475"/>
      <c r="H59" s="588"/>
      <c r="I59" s="588"/>
      <c r="J59" s="588"/>
      <c r="K59" s="588"/>
      <c r="L59" s="589"/>
      <c r="M59" s="589"/>
      <c r="N59" s="589"/>
      <c r="O59" s="589"/>
      <c r="P59" s="589"/>
      <c r="Q59" s="589"/>
      <c r="R59" s="589"/>
      <c r="S59" s="589"/>
      <c r="T59" s="589"/>
      <c r="U59" s="589"/>
      <c r="V59" s="589"/>
      <c r="W59" s="589"/>
      <c r="X59" s="589"/>
      <c r="Y59" s="589"/>
      <c r="Z59" s="589"/>
      <c r="AA59" s="589"/>
      <c r="AB59" s="589"/>
      <c r="AC59" s="589"/>
      <c r="AD59" s="589"/>
      <c r="AE59" s="589"/>
      <c r="AF59" s="589"/>
      <c r="AG59" s="589"/>
      <c r="AH59" s="589"/>
      <c r="AI59" s="589"/>
      <c r="AJ59" s="589"/>
      <c r="AK59" s="589"/>
      <c r="AL59" s="589"/>
      <c r="AM59" s="590"/>
    </row>
    <row r="60" spans="1:39" s="97" customFormat="1" ht="18" customHeight="1">
      <c r="A60" s="19" t="s">
        <v>50</v>
      </c>
      <c r="B60" s="595" t="s">
        <v>51</v>
      </c>
      <c r="C60" s="596"/>
      <c r="D60" s="17"/>
      <c r="E60" s="18">
        <v>4</v>
      </c>
      <c r="F60" s="11">
        <v>8</v>
      </c>
      <c r="G60" s="22">
        <f t="shared" ref="G60:G65" si="0">SUM(H60:K60)</f>
        <v>120</v>
      </c>
      <c r="H60" s="23"/>
      <c r="I60" s="23"/>
      <c r="J60" s="23">
        <f t="shared" ref="J60" si="1">N60+V60+Z60+AD60+AH60+AL60</f>
        <v>120</v>
      </c>
      <c r="K60" s="23"/>
      <c r="L60" s="19"/>
      <c r="M60" s="20"/>
      <c r="N60" s="20"/>
      <c r="O60" s="18"/>
      <c r="P60" s="8"/>
      <c r="Q60" s="10"/>
      <c r="R60" s="10"/>
      <c r="S60" s="11"/>
      <c r="T60" s="14"/>
      <c r="U60" s="12"/>
      <c r="V60" s="12">
        <v>30</v>
      </c>
      <c r="W60" s="13"/>
      <c r="X60" s="22"/>
      <c r="Y60" s="20"/>
      <c r="Z60" s="20">
        <v>30</v>
      </c>
      <c r="AA60" s="11"/>
      <c r="AB60" s="26"/>
      <c r="AC60" s="23"/>
      <c r="AD60" s="23">
        <v>30</v>
      </c>
      <c r="AE60" s="13"/>
      <c r="AF60" s="26"/>
      <c r="AG60" s="20"/>
      <c r="AH60" s="20">
        <v>30</v>
      </c>
      <c r="AI60" s="11"/>
      <c r="AJ60" s="22"/>
      <c r="AK60" s="20"/>
      <c r="AL60" s="20"/>
      <c r="AM60" s="11"/>
    </row>
    <row r="61" spans="1:39" s="97" customFormat="1" ht="18" customHeight="1">
      <c r="A61" s="16" t="s">
        <v>52</v>
      </c>
      <c r="B61" s="597" t="s">
        <v>53</v>
      </c>
      <c r="C61" s="598"/>
      <c r="D61" s="17"/>
      <c r="E61" s="18">
        <v>2</v>
      </c>
      <c r="F61" s="21"/>
      <c r="G61" s="31">
        <f t="shared" si="0"/>
        <v>60</v>
      </c>
      <c r="H61" s="29"/>
      <c r="I61" s="29">
        <f t="shared" ref="I61" si="2">M61+Q61+U61+Y61+AC61+AG61+AK61</f>
        <v>60</v>
      </c>
      <c r="J61" s="29"/>
      <c r="K61" s="29"/>
      <c r="L61" s="33"/>
      <c r="M61" s="32"/>
      <c r="N61" s="32"/>
      <c r="O61" s="188"/>
      <c r="P61" s="28"/>
      <c r="Q61" s="32"/>
      <c r="R61" s="32"/>
      <c r="S61" s="62"/>
      <c r="T61" s="33"/>
      <c r="U61" s="29">
        <v>30</v>
      </c>
      <c r="V61" s="29"/>
      <c r="W61" s="30"/>
      <c r="X61" s="31"/>
      <c r="Y61" s="32">
        <v>30</v>
      </c>
      <c r="Z61" s="32"/>
      <c r="AA61" s="62"/>
      <c r="AB61" s="34"/>
      <c r="AC61" s="29"/>
      <c r="AD61" s="29"/>
      <c r="AE61" s="30"/>
      <c r="AF61" s="34"/>
      <c r="AG61" s="32"/>
      <c r="AH61" s="32"/>
      <c r="AI61" s="62"/>
      <c r="AJ61" s="31"/>
      <c r="AK61" s="32"/>
      <c r="AL61" s="32"/>
      <c r="AM61" s="62"/>
    </row>
    <row r="62" spans="1:39" s="97" customFormat="1" ht="18" customHeight="1">
      <c r="A62" s="16" t="s">
        <v>54</v>
      </c>
      <c r="B62" s="597" t="s">
        <v>55</v>
      </c>
      <c r="C62" s="598"/>
      <c r="D62" s="17"/>
      <c r="E62" s="18">
        <v>1</v>
      </c>
      <c r="F62" s="21">
        <v>2</v>
      </c>
      <c r="G62" s="31">
        <f t="shared" si="0"/>
        <v>15</v>
      </c>
      <c r="H62" s="29">
        <f t="shared" ref="H62" si="3">L62+P62+T62+X62+AB62+AF62+AJ62</f>
        <v>15</v>
      </c>
      <c r="I62" s="29"/>
      <c r="J62" s="29"/>
      <c r="K62" s="29"/>
      <c r="L62" s="33"/>
      <c r="M62" s="32"/>
      <c r="N62" s="32"/>
      <c r="O62" s="188"/>
      <c r="P62" s="28"/>
      <c r="Q62" s="32"/>
      <c r="R62" s="32"/>
      <c r="S62" s="62"/>
      <c r="T62" s="33"/>
      <c r="U62" s="29"/>
      <c r="V62" s="29"/>
      <c r="W62" s="30"/>
      <c r="X62" s="31"/>
      <c r="Y62" s="32"/>
      <c r="Z62" s="32"/>
      <c r="AA62" s="62"/>
      <c r="AB62" s="34"/>
      <c r="AC62" s="29"/>
      <c r="AD62" s="29"/>
      <c r="AE62" s="106"/>
      <c r="AF62" s="34"/>
      <c r="AG62" s="32"/>
      <c r="AH62" s="32"/>
      <c r="AI62" s="107"/>
      <c r="AJ62" s="31">
        <v>15</v>
      </c>
      <c r="AK62" s="32"/>
      <c r="AL62" s="32"/>
      <c r="AM62" s="107"/>
    </row>
    <row r="63" spans="1:39" s="97" customFormat="1" ht="18" customHeight="1">
      <c r="A63" s="19" t="s">
        <v>56</v>
      </c>
      <c r="B63" s="599" t="s">
        <v>57</v>
      </c>
      <c r="C63" s="600"/>
      <c r="D63" s="108"/>
      <c r="E63" s="24">
        <v>2</v>
      </c>
      <c r="F63" s="25">
        <v>4</v>
      </c>
      <c r="G63" s="34">
        <f t="shared" si="0"/>
        <v>30</v>
      </c>
      <c r="H63" s="29">
        <f t="shared" ref="H63:H65" si="4">L63+P63+T63+X63+AB63+AF63+AJ63</f>
        <v>30</v>
      </c>
      <c r="I63" s="29"/>
      <c r="J63" s="29"/>
      <c r="K63" s="29"/>
      <c r="L63" s="33">
        <v>15</v>
      </c>
      <c r="M63" s="29"/>
      <c r="N63" s="29"/>
      <c r="O63" s="187"/>
      <c r="P63" s="33"/>
      <c r="Q63" s="29"/>
      <c r="R63" s="29"/>
      <c r="S63" s="30"/>
      <c r="T63" s="33"/>
      <c r="U63" s="29"/>
      <c r="V63" s="29"/>
      <c r="W63" s="30"/>
      <c r="X63" s="34"/>
      <c r="Y63" s="29"/>
      <c r="Z63" s="29"/>
      <c r="AA63" s="30"/>
      <c r="AB63" s="34"/>
      <c r="AC63" s="29"/>
      <c r="AD63" s="29"/>
      <c r="AE63" s="106"/>
      <c r="AF63" s="34"/>
      <c r="AG63" s="29"/>
      <c r="AH63" s="29"/>
      <c r="AI63" s="106"/>
      <c r="AJ63" s="34">
        <v>15</v>
      </c>
      <c r="AK63" s="29"/>
      <c r="AL63" s="29"/>
      <c r="AM63" s="106"/>
    </row>
    <row r="64" spans="1:39" s="97" customFormat="1" ht="18" customHeight="1">
      <c r="A64" s="19" t="s">
        <v>58</v>
      </c>
      <c r="B64" s="597" t="s">
        <v>59</v>
      </c>
      <c r="C64" s="598"/>
      <c r="D64" s="61"/>
      <c r="E64" s="188">
        <v>1</v>
      </c>
      <c r="F64" s="62">
        <v>2</v>
      </c>
      <c r="G64" s="31">
        <f t="shared" si="0"/>
        <v>15</v>
      </c>
      <c r="H64" s="29">
        <f t="shared" si="4"/>
        <v>15</v>
      </c>
      <c r="I64" s="29"/>
      <c r="J64" s="29"/>
      <c r="K64" s="29"/>
      <c r="L64" s="28">
        <v>15</v>
      </c>
      <c r="M64" s="32"/>
      <c r="N64" s="32"/>
      <c r="O64" s="188"/>
      <c r="P64" s="28"/>
      <c r="Q64" s="32"/>
      <c r="R64" s="32"/>
      <c r="S64" s="62"/>
      <c r="T64" s="33"/>
      <c r="U64" s="29"/>
      <c r="V64" s="29"/>
      <c r="W64" s="30"/>
      <c r="X64" s="31"/>
      <c r="Y64" s="32"/>
      <c r="Z64" s="32"/>
      <c r="AA64" s="62"/>
      <c r="AB64" s="34"/>
      <c r="AC64" s="29"/>
      <c r="AD64" s="29"/>
      <c r="AE64" s="30"/>
      <c r="AF64" s="34"/>
      <c r="AG64" s="32"/>
      <c r="AH64" s="32"/>
      <c r="AI64" s="62"/>
      <c r="AJ64" s="31"/>
      <c r="AK64" s="32"/>
      <c r="AL64" s="32"/>
      <c r="AM64" s="62"/>
    </row>
    <row r="65" spans="1:41" s="97" customFormat="1" ht="18" customHeight="1">
      <c r="A65" s="19" t="s">
        <v>60</v>
      </c>
      <c r="B65" s="597" t="s">
        <v>61</v>
      </c>
      <c r="C65" s="598"/>
      <c r="D65" s="192"/>
      <c r="E65" s="193">
        <v>1</v>
      </c>
      <c r="F65" s="107">
        <v>2</v>
      </c>
      <c r="G65" s="31">
        <f t="shared" si="0"/>
        <v>15</v>
      </c>
      <c r="H65" s="29">
        <f t="shared" si="4"/>
        <v>15</v>
      </c>
      <c r="I65" s="29"/>
      <c r="J65" s="29"/>
      <c r="K65" s="29"/>
      <c r="L65" s="195"/>
      <c r="M65" s="196"/>
      <c r="N65" s="196"/>
      <c r="O65" s="193"/>
      <c r="P65" s="195"/>
      <c r="Q65" s="196"/>
      <c r="R65" s="196"/>
      <c r="S65" s="107"/>
      <c r="T65" s="197"/>
      <c r="U65" s="186"/>
      <c r="V65" s="186"/>
      <c r="W65" s="106"/>
      <c r="X65" s="194"/>
      <c r="Y65" s="196"/>
      <c r="Z65" s="196"/>
      <c r="AA65" s="107"/>
      <c r="AB65" s="185"/>
      <c r="AC65" s="186"/>
      <c r="AD65" s="186"/>
      <c r="AE65" s="106"/>
      <c r="AF65" s="185">
        <v>15</v>
      </c>
      <c r="AG65" s="196"/>
      <c r="AH65" s="196"/>
      <c r="AI65" s="107"/>
      <c r="AJ65" s="194"/>
      <c r="AK65" s="196"/>
      <c r="AL65" s="196"/>
      <c r="AM65" s="107"/>
    </row>
    <row r="66" spans="1:41" s="97" customFormat="1" ht="18" customHeight="1" thickBot="1">
      <c r="A66" s="19"/>
      <c r="B66" s="601"/>
      <c r="C66" s="602"/>
      <c r="D66" s="109"/>
      <c r="E66" s="40"/>
      <c r="F66" s="110"/>
      <c r="G66" s="35"/>
      <c r="H66" s="36"/>
      <c r="I66" s="36"/>
      <c r="J66" s="36"/>
      <c r="K66" s="37"/>
      <c r="L66" s="35"/>
      <c r="M66" s="40"/>
      <c r="N66" s="40"/>
      <c r="O66" s="477"/>
      <c r="P66" s="35"/>
      <c r="Q66" s="40"/>
      <c r="R66" s="40"/>
      <c r="S66" s="110"/>
      <c r="T66" s="41"/>
      <c r="U66" s="36"/>
      <c r="V66" s="36"/>
      <c r="W66" s="38"/>
      <c r="X66" s="39"/>
      <c r="Y66" s="40"/>
      <c r="Z66" s="40"/>
      <c r="AA66" s="110"/>
      <c r="AB66" s="111"/>
      <c r="AC66" s="36"/>
      <c r="AD66" s="36"/>
      <c r="AE66" s="38"/>
      <c r="AF66" s="111"/>
      <c r="AG66" s="40"/>
      <c r="AH66" s="40"/>
      <c r="AI66" s="110"/>
      <c r="AJ66" s="39"/>
      <c r="AK66" s="40"/>
      <c r="AL66" s="40"/>
      <c r="AM66" s="110"/>
    </row>
    <row r="67" spans="1:41" s="97" customFormat="1" ht="13.5" thickTop="1">
      <c r="A67" s="112"/>
      <c r="B67" s="603" t="s">
        <v>62</v>
      </c>
      <c r="C67" s="604"/>
      <c r="D67" s="607">
        <f t="shared" ref="D67:AM67" si="5">SUM(D60:D66)</f>
        <v>0</v>
      </c>
      <c r="E67" s="609">
        <f t="shared" si="5"/>
        <v>11</v>
      </c>
      <c r="F67" s="611">
        <f t="shared" si="5"/>
        <v>18</v>
      </c>
      <c r="G67" s="613">
        <f t="shared" si="5"/>
        <v>255</v>
      </c>
      <c r="H67" s="609">
        <f t="shared" si="5"/>
        <v>75</v>
      </c>
      <c r="I67" s="609">
        <f t="shared" si="5"/>
        <v>60</v>
      </c>
      <c r="J67" s="609">
        <f t="shared" si="5"/>
        <v>120</v>
      </c>
      <c r="K67" s="611">
        <f t="shared" si="5"/>
        <v>0</v>
      </c>
      <c r="L67" s="113">
        <f t="shared" si="5"/>
        <v>30</v>
      </c>
      <c r="M67" s="114">
        <f t="shared" si="5"/>
        <v>0</v>
      </c>
      <c r="N67" s="114">
        <f t="shared" si="5"/>
        <v>0</v>
      </c>
      <c r="O67" s="115">
        <f t="shared" si="5"/>
        <v>0</v>
      </c>
      <c r="P67" s="113">
        <f t="shared" si="5"/>
        <v>0</v>
      </c>
      <c r="Q67" s="114">
        <f t="shared" si="5"/>
        <v>0</v>
      </c>
      <c r="R67" s="114">
        <f t="shared" si="5"/>
        <v>0</v>
      </c>
      <c r="S67" s="116">
        <f t="shared" si="5"/>
        <v>0</v>
      </c>
      <c r="T67" s="113">
        <f t="shared" si="5"/>
        <v>0</v>
      </c>
      <c r="U67" s="114">
        <f t="shared" si="5"/>
        <v>30</v>
      </c>
      <c r="V67" s="114">
        <f t="shared" si="5"/>
        <v>30</v>
      </c>
      <c r="W67" s="116">
        <f t="shared" si="5"/>
        <v>0</v>
      </c>
      <c r="X67" s="117">
        <f t="shared" si="5"/>
        <v>0</v>
      </c>
      <c r="Y67" s="114">
        <f t="shared" si="5"/>
        <v>30</v>
      </c>
      <c r="Z67" s="114">
        <f t="shared" si="5"/>
        <v>30</v>
      </c>
      <c r="AA67" s="116">
        <f t="shared" si="5"/>
        <v>0</v>
      </c>
      <c r="AB67" s="117">
        <f t="shared" si="5"/>
        <v>0</v>
      </c>
      <c r="AC67" s="114">
        <f t="shared" si="5"/>
        <v>0</v>
      </c>
      <c r="AD67" s="114">
        <f t="shared" si="5"/>
        <v>30</v>
      </c>
      <c r="AE67" s="116">
        <f t="shared" si="5"/>
        <v>0</v>
      </c>
      <c r="AF67" s="113">
        <f t="shared" si="5"/>
        <v>15</v>
      </c>
      <c r="AG67" s="114">
        <f t="shared" si="5"/>
        <v>0</v>
      </c>
      <c r="AH67" s="114">
        <f t="shared" si="5"/>
        <v>30</v>
      </c>
      <c r="AI67" s="116">
        <f t="shared" si="5"/>
        <v>0</v>
      </c>
      <c r="AJ67" s="117">
        <f t="shared" si="5"/>
        <v>30</v>
      </c>
      <c r="AK67" s="114">
        <f t="shared" si="5"/>
        <v>0</v>
      </c>
      <c r="AL67" s="114">
        <f t="shared" si="5"/>
        <v>0</v>
      </c>
      <c r="AM67" s="116">
        <f t="shared" si="5"/>
        <v>0</v>
      </c>
    </row>
    <row r="68" spans="1:41" s="97" customFormat="1" ht="13.5" thickBot="1">
      <c r="A68" s="118"/>
      <c r="B68" s="605"/>
      <c r="C68" s="606"/>
      <c r="D68" s="608"/>
      <c r="E68" s="610"/>
      <c r="F68" s="612"/>
      <c r="G68" s="614"/>
      <c r="H68" s="610"/>
      <c r="I68" s="610"/>
      <c r="J68" s="610"/>
      <c r="K68" s="612"/>
      <c r="L68" s="615">
        <f>SUM(L67:O67)</f>
        <v>30</v>
      </c>
      <c r="M68" s="616"/>
      <c r="N68" s="616"/>
      <c r="O68" s="617"/>
      <c r="P68" s="615">
        <f>SUM(P67:S67)</f>
        <v>0</v>
      </c>
      <c r="Q68" s="616"/>
      <c r="R68" s="616"/>
      <c r="S68" s="617"/>
      <c r="T68" s="615">
        <f>SUM(T67:W67)</f>
        <v>60</v>
      </c>
      <c r="U68" s="616"/>
      <c r="V68" s="616"/>
      <c r="W68" s="617"/>
      <c r="X68" s="118"/>
      <c r="Y68" s="119">
        <f>SUM(X67:AA67)</f>
        <v>60</v>
      </c>
      <c r="Z68" s="119"/>
      <c r="AA68" s="120"/>
      <c r="AB68" s="615">
        <f>SUM(AB67:AE67)</f>
        <v>30</v>
      </c>
      <c r="AC68" s="616"/>
      <c r="AD68" s="616"/>
      <c r="AE68" s="617"/>
      <c r="AF68" s="615">
        <f>SUM(AF67:AI67)</f>
        <v>45</v>
      </c>
      <c r="AG68" s="616"/>
      <c r="AH68" s="616"/>
      <c r="AI68" s="617"/>
      <c r="AJ68" s="615">
        <f>SUM(AJ67:AM67)</f>
        <v>30</v>
      </c>
      <c r="AK68" s="616"/>
      <c r="AL68" s="616"/>
      <c r="AM68" s="617"/>
    </row>
    <row r="69" spans="1:41" s="97" customFormat="1" ht="12.75" customHeight="1">
      <c r="A69" s="618" t="s">
        <v>63</v>
      </c>
      <c r="B69" s="619"/>
      <c r="C69" s="620"/>
      <c r="D69" s="621" t="s">
        <v>39</v>
      </c>
      <c r="E69" s="622" t="s">
        <v>40</v>
      </c>
      <c r="F69" s="577" t="s">
        <v>12</v>
      </c>
      <c r="G69" s="623" t="s">
        <v>30</v>
      </c>
      <c r="H69" s="567" t="s">
        <v>41</v>
      </c>
      <c r="I69" s="567" t="s">
        <v>42</v>
      </c>
      <c r="J69" s="567" t="s">
        <v>43</v>
      </c>
      <c r="K69" s="568" t="s">
        <v>44</v>
      </c>
      <c r="L69" s="569" t="s">
        <v>32</v>
      </c>
      <c r="M69" s="570"/>
      <c r="N69" s="570"/>
      <c r="O69" s="571"/>
      <c r="P69" s="569" t="s">
        <v>33</v>
      </c>
      <c r="Q69" s="570"/>
      <c r="R69" s="570"/>
      <c r="S69" s="571"/>
      <c r="T69" s="569" t="s">
        <v>34</v>
      </c>
      <c r="U69" s="570"/>
      <c r="V69" s="570"/>
      <c r="W69" s="571"/>
      <c r="X69" s="569" t="s">
        <v>35</v>
      </c>
      <c r="Y69" s="570"/>
      <c r="Z69" s="570"/>
      <c r="AA69" s="571"/>
      <c r="AB69" s="569" t="s">
        <v>36</v>
      </c>
      <c r="AC69" s="570"/>
      <c r="AD69" s="570"/>
      <c r="AE69" s="571"/>
      <c r="AF69" s="569" t="s">
        <v>37</v>
      </c>
      <c r="AG69" s="570"/>
      <c r="AH69" s="570"/>
      <c r="AI69" s="571"/>
      <c r="AJ69" s="569" t="s">
        <v>38</v>
      </c>
      <c r="AK69" s="570"/>
      <c r="AL69" s="570"/>
      <c r="AM69" s="571"/>
    </row>
    <row r="70" spans="1:41" s="97" customFormat="1">
      <c r="A70" s="618"/>
      <c r="B70" s="619"/>
      <c r="C70" s="620"/>
      <c r="D70" s="572"/>
      <c r="E70" s="622"/>
      <c r="F70" s="578"/>
      <c r="G70" s="623"/>
      <c r="H70" s="567"/>
      <c r="I70" s="567"/>
      <c r="J70" s="567"/>
      <c r="K70" s="568"/>
      <c r="L70" s="583" t="s">
        <v>41</v>
      </c>
      <c r="M70" s="585" t="s">
        <v>42</v>
      </c>
      <c r="N70" s="581" t="s">
        <v>46</v>
      </c>
      <c r="O70" s="577" t="s">
        <v>47</v>
      </c>
      <c r="P70" s="583" t="s">
        <v>41</v>
      </c>
      <c r="Q70" s="585" t="s">
        <v>42</v>
      </c>
      <c r="R70" s="581" t="s">
        <v>46</v>
      </c>
      <c r="S70" s="577" t="s">
        <v>47</v>
      </c>
      <c r="T70" s="583" t="s">
        <v>41</v>
      </c>
      <c r="U70" s="585" t="s">
        <v>42</v>
      </c>
      <c r="V70" s="581" t="s">
        <v>46</v>
      </c>
      <c r="W70" s="577" t="s">
        <v>47</v>
      </c>
      <c r="X70" s="583" t="s">
        <v>41</v>
      </c>
      <c r="Y70" s="585" t="s">
        <v>42</v>
      </c>
      <c r="Z70" s="581" t="s">
        <v>46</v>
      </c>
      <c r="AA70" s="577" t="s">
        <v>47</v>
      </c>
      <c r="AB70" s="583" t="s">
        <v>41</v>
      </c>
      <c r="AC70" s="585" t="s">
        <v>42</v>
      </c>
      <c r="AD70" s="581" t="s">
        <v>46</v>
      </c>
      <c r="AE70" s="577" t="s">
        <v>47</v>
      </c>
      <c r="AF70" s="583" t="s">
        <v>41</v>
      </c>
      <c r="AG70" s="585" t="s">
        <v>42</v>
      </c>
      <c r="AH70" s="581" t="s">
        <v>46</v>
      </c>
      <c r="AI70" s="577" t="s">
        <v>47</v>
      </c>
      <c r="AJ70" s="583" t="s">
        <v>41</v>
      </c>
      <c r="AK70" s="585" t="s">
        <v>42</v>
      </c>
      <c r="AL70" s="581" t="s">
        <v>46</v>
      </c>
      <c r="AM70" s="577" t="s">
        <v>47</v>
      </c>
    </row>
    <row r="71" spans="1:41" s="97" customFormat="1" ht="13.5" thickBot="1">
      <c r="A71" s="618"/>
      <c r="B71" s="619"/>
      <c r="C71" s="620"/>
      <c r="D71" s="573"/>
      <c r="E71" s="582"/>
      <c r="F71" s="579"/>
      <c r="G71" s="584"/>
      <c r="H71" s="580"/>
      <c r="I71" s="580"/>
      <c r="J71" s="580"/>
      <c r="K71" s="591"/>
      <c r="L71" s="584"/>
      <c r="M71" s="586"/>
      <c r="N71" s="582"/>
      <c r="O71" s="579"/>
      <c r="P71" s="584"/>
      <c r="Q71" s="586"/>
      <c r="R71" s="582"/>
      <c r="S71" s="579"/>
      <c r="T71" s="584"/>
      <c r="U71" s="586"/>
      <c r="V71" s="582"/>
      <c r="W71" s="579"/>
      <c r="X71" s="584"/>
      <c r="Y71" s="586"/>
      <c r="Z71" s="582"/>
      <c r="AA71" s="579"/>
      <c r="AB71" s="584"/>
      <c r="AC71" s="586"/>
      <c r="AD71" s="582"/>
      <c r="AE71" s="579"/>
      <c r="AF71" s="584"/>
      <c r="AG71" s="586"/>
      <c r="AH71" s="582"/>
      <c r="AI71" s="579"/>
      <c r="AJ71" s="584"/>
      <c r="AK71" s="586"/>
      <c r="AL71" s="582"/>
      <c r="AM71" s="579"/>
    </row>
    <row r="72" spans="1:41" s="97" customFormat="1" ht="12.75" customHeight="1">
      <c r="A72" s="618"/>
      <c r="B72" s="619"/>
      <c r="C72" s="620"/>
      <c r="D72" s="624">
        <f t="shared" ref="D72:AM72" si="6">SUM(D67)</f>
        <v>0</v>
      </c>
      <c r="E72" s="626">
        <f t="shared" si="6"/>
        <v>11</v>
      </c>
      <c r="F72" s="628">
        <f>SUM(F67)</f>
        <v>18</v>
      </c>
      <c r="G72" s="630">
        <f t="shared" si="6"/>
        <v>255</v>
      </c>
      <c r="H72" s="626">
        <f t="shared" si="6"/>
        <v>75</v>
      </c>
      <c r="I72" s="626">
        <f t="shared" si="6"/>
        <v>60</v>
      </c>
      <c r="J72" s="626">
        <f t="shared" si="6"/>
        <v>120</v>
      </c>
      <c r="K72" s="626">
        <f t="shared" si="6"/>
        <v>0</v>
      </c>
      <c r="L72" s="121">
        <f t="shared" si="6"/>
        <v>30</v>
      </c>
      <c r="M72" s="122">
        <f t="shared" si="6"/>
        <v>0</v>
      </c>
      <c r="N72" s="122">
        <f t="shared" si="6"/>
        <v>0</v>
      </c>
      <c r="O72" s="123">
        <f t="shared" si="6"/>
        <v>0</v>
      </c>
      <c r="P72" s="121">
        <f t="shared" si="6"/>
        <v>0</v>
      </c>
      <c r="Q72" s="122">
        <f t="shared" si="6"/>
        <v>0</v>
      </c>
      <c r="R72" s="122">
        <f t="shared" si="6"/>
        <v>0</v>
      </c>
      <c r="S72" s="124">
        <f t="shared" si="6"/>
        <v>0</v>
      </c>
      <c r="T72" s="125">
        <f t="shared" si="6"/>
        <v>0</v>
      </c>
      <c r="U72" s="122">
        <f t="shared" si="6"/>
        <v>30</v>
      </c>
      <c r="V72" s="122">
        <f t="shared" si="6"/>
        <v>30</v>
      </c>
      <c r="W72" s="123">
        <f t="shared" si="6"/>
        <v>0</v>
      </c>
      <c r="X72" s="121">
        <f t="shared" si="6"/>
        <v>0</v>
      </c>
      <c r="Y72" s="122">
        <f t="shared" si="6"/>
        <v>30</v>
      </c>
      <c r="Z72" s="122">
        <f t="shared" si="6"/>
        <v>30</v>
      </c>
      <c r="AA72" s="124">
        <f t="shared" si="6"/>
        <v>0</v>
      </c>
      <c r="AB72" s="125">
        <f t="shared" si="6"/>
        <v>0</v>
      </c>
      <c r="AC72" s="122">
        <f t="shared" si="6"/>
        <v>0</v>
      </c>
      <c r="AD72" s="122">
        <f t="shared" si="6"/>
        <v>30</v>
      </c>
      <c r="AE72" s="123">
        <f t="shared" si="6"/>
        <v>0</v>
      </c>
      <c r="AF72" s="121">
        <f t="shared" si="6"/>
        <v>15</v>
      </c>
      <c r="AG72" s="122">
        <f t="shared" si="6"/>
        <v>0</v>
      </c>
      <c r="AH72" s="122">
        <f t="shared" si="6"/>
        <v>30</v>
      </c>
      <c r="AI72" s="124">
        <f t="shared" si="6"/>
        <v>0</v>
      </c>
      <c r="AJ72" s="125">
        <f t="shared" si="6"/>
        <v>30</v>
      </c>
      <c r="AK72" s="122">
        <f t="shared" si="6"/>
        <v>0</v>
      </c>
      <c r="AL72" s="122">
        <f t="shared" si="6"/>
        <v>0</v>
      </c>
      <c r="AM72" s="124">
        <f t="shared" si="6"/>
        <v>0</v>
      </c>
      <c r="AO72" s="97" t="s">
        <v>64</v>
      </c>
    </row>
    <row r="73" spans="1:41" s="97" customFormat="1" ht="13.5" customHeight="1" thickBot="1">
      <c r="A73" s="618"/>
      <c r="B73" s="619"/>
      <c r="C73" s="620"/>
      <c r="D73" s="625"/>
      <c r="E73" s="627"/>
      <c r="F73" s="629"/>
      <c r="G73" s="631"/>
      <c r="H73" s="627"/>
      <c r="I73" s="627"/>
      <c r="J73" s="627"/>
      <c r="K73" s="627"/>
      <c r="L73" s="632">
        <f>SUM(L72:O72)</f>
        <v>30</v>
      </c>
      <c r="M73" s="633"/>
      <c r="N73" s="633"/>
      <c r="O73" s="634"/>
      <c r="P73" s="632">
        <f>SUM(P72:S72)</f>
        <v>0</v>
      </c>
      <c r="Q73" s="633"/>
      <c r="R73" s="633"/>
      <c r="S73" s="634"/>
      <c r="T73" s="632">
        <f>SUM(T72:W72)</f>
        <v>60</v>
      </c>
      <c r="U73" s="633"/>
      <c r="V73" s="633"/>
      <c r="W73" s="634"/>
      <c r="X73" s="632">
        <f>SUM(X72:AA72)</f>
        <v>60</v>
      </c>
      <c r="Y73" s="633"/>
      <c r="Z73" s="633"/>
      <c r="AA73" s="634"/>
      <c r="AB73" s="632">
        <f>SUM(AB72:AE72)</f>
        <v>30</v>
      </c>
      <c r="AC73" s="633"/>
      <c r="AD73" s="633"/>
      <c r="AE73" s="634"/>
      <c r="AF73" s="632">
        <f>SUM(AF72:AI72)</f>
        <v>45</v>
      </c>
      <c r="AG73" s="633"/>
      <c r="AH73" s="633"/>
      <c r="AI73" s="634"/>
      <c r="AJ73" s="632">
        <f>SUM(AJ72:AM72)</f>
        <v>30</v>
      </c>
      <c r="AK73" s="633"/>
      <c r="AL73" s="633"/>
      <c r="AM73" s="634"/>
      <c r="AO73" s="97">
        <f>SUM(L73:AM73)</f>
        <v>255</v>
      </c>
    </row>
    <row r="74" spans="1:41" s="97" customFormat="1">
      <c r="A74" s="618"/>
      <c r="B74" s="619"/>
      <c r="C74" s="620"/>
      <c r="D74" s="646" t="s">
        <v>65</v>
      </c>
      <c r="E74" s="527"/>
      <c r="F74" s="647"/>
      <c r="G74" s="653" t="s">
        <v>66</v>
      </c>
      <c r="H74" s="562"/>
      <c r="I74" s="562"/>
      <c r="J74" s="562"/>
      <c r="K74" s="563"/>
      <c r="L74" s="654">
        <v>0</v>
      </c>
      <c r="M74" s="655"/>
      <c r="N74" s="655"/>
      <c r="O74" s="656"/>
      <c r="P74" s="654">
        <v>0</v>
      </c>
      <c r="Q74" s="655"/>
      <c r="R74" s="655"/>
      <c r="S74" s="656"/>
      <c r="T74" s="654">
        <v>0</v>
      </c>
      <c r="U74" s="655"/>
      <c r="V74" s="655"/>
      <c r="W74" s="656"/>
      <c r="X74" s="654">
        <v>0</v>
      </c>
      <c r="Y74" s="655"/>
      <c r="Z74" s="655"/>
      <c r="AA74" s="656"/>
      <c r="AB74" s="654">
        <v>0</v>
      </c>
      <c r="AC74" s="655"/>
      <c r="AD74" s="655"/>
      <c r="AE74" s="656"/>
      <c r="AF74" s="654">
        <v>0</v>
      </c>
      <c r="AG74" s="655"/>
      <c r="AH74" s="655"/>
      <c r="AI74" s="656"/>
      <c r="AJ74" s="654">
        <v>0</v>
      </c>
      <c r="AK74" s="655"/>
      <c r="AL74" s="655"/>
      <c r="AM74" s="656"/>
      <c r="AO74" s="97">
        <f>SUM(L74:AM74)</f>
        <v>0</v>
      </c>
    </row>
    <row r="75" spans="1:41" s="97" customFormat="1">
      <c r="A75" s="618"/>
      <c r="B75" s="619"/>
      <c r="C75" s="620"/>
      <c r="D75" s="648"/>
      <c r="E75" s="532"/>
      <c r="F75" s="649"/>
      <c r="G75" s="638" t="s">
        <v>67</v>
      </c>
      <c r="H75" s="639"/>
      <c r="I75" s="639"/>
      <c r="J75" s="639"/>
      <c r="K75" s="640"/>
      <c r="L75" s="635">
        <v>2</v>
      </c>
      <c r="M75" s="636"/>
      <c r="N75" s="636"/>
      <c r="O75" s="637"/>
      <c r="P75" s="635">
        <v>0</v>
      </c>
      <c r="Q75" s="636"/>
      <c r="R75" s="636"/>
      <c r="S75" s="637"/>
      <c r="T75" s="635">
        <v>2</v>
      </c>
      <c r="U75" s="636"/>
      <c r="V75" s="636"/>
      <c r="W75" s="637"/>
      <c r="X75" s="635">
        <v>2</v>
      </c>
      <c r="Y75" s="636"/>
      <c r="Z75" s="636"/>
      <c r="AA75" s="637"/>
      <c r="AB75" s="635">
        <v>1</v>
      </c>
      <c r="AC75" s="636"/>
      <c r="AD75" s="636"/>
      <c r="AE75" s="637"/>
      <c r="AF75" s="635">
        <v>2</v>
      </c>
      <c r="AG75" s="636"/>
      <c r="AH75" s="636"/>
      <c r="AI75" s="637"/>
      <c r="AJ75" s="635">
        <v>2</v>
      </c>
      <c r="AK75" s="636"/>
      <c r="AL75" s="636"/>
      <c r="AM75" s="637"/>
      <c r="AO75" s="97">
        <f>SUM(L75:AM75)</f>
        <v>11</v>
      </c>
    </row>
    <row r="76" spans="1:41" s="97" customFormat="1" ht="13.5" thickBot="1">
      <c r="A76" s="618"/>
      <c r="B76" s="619"/>
      <c r="C76" s="620"/>
      <c r="D76" s="650"/>
      <c r="E76" s="651"/>
      <c r="F76" s="652"/>
      <c r="G76" s="638" t="s">
        <v>12</v>
      </c>
      <c r="H76" s="639"/>
      <c r="I76" s="639"/>
      <c r="J76" s="639"/>
      <c r="K76" s="640"/>
      <c r="L76" s="641">
        <v>4</v>
      </c>
      <c r="M76" s="641"/>
      <c r="N76" s="641"/>
      <c r="O76" s="641"/>
      <c r="P76" s="641">
        <v>0</v>
      </c>
      <c r="Q76" s="641"/>
      <c r="R76" s="641"/>
      <c r="S76" s="641"/>
      <c r="T76" s="641">
        <v>2</v>
      </c>
      <c r="U76" s="641"/>
      <c r="V76" s="641"/>
      <c r="W76" s="641"/>
      <c r="X76" s="641">
        <v>2</v>
      </c>
      <c r="Y76" s="641"/>
      <c r="Z76" s="641"/>
      <c r="AA76" s="641"/>
      <c r="AB76" s="641">
        <v>2</v>
      </c>
      <c r="AC76" s="641"/>
      <c r="AD76" s="641"/>
      <c r="AE76" s="641"/>
      <c r="AF76" s="641">
        <v>4</v>
      </c>
      <c r="AG76" s="641"/>
      <c r="AH76" s="641"/>
      <c r="AI76" s="641"/>
      <c r="AJ76" s="641">
        <v>4</v>
      </c>
      <c r="AK76" s="641"/>
      <c r="AL76" s="641"/>
      <c r="AM76" s="641"/>
      <c r="AO76" s="97">
        <f>SUM(L76:AM76)</f>
        <v>18</v>
      </c>
    </row>
    <row r="77" spans="1:41" s="97" customFormat="1">
      <c r="A77" s="126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466"/>
      <c r="V77" s="127"/>
      <c r="W77" s="127"/>
      <c r="X77" s="127"/>
      <c r="Y77" s="127"/>
      <c r="Z77" s="466"/>
      <c r="AA77" s="467"/>
      <c r="AB77" s="128"/>
      <c r="AC77" s="495" t="s">
        <v>267</v>
      </c>
      <c r="AD77" s="127"/>
      <c r="AE77" s="127"/>
      <c r="AF77" s="127"/>
      <c r="AG77" s="127"/>
      <c r="AH77" s="127"/>
      <c r="AI77" s="127"/>
      <c r="AJ77" s="127"/>
      <c r="AK77" s="127"/>
      <c r="AL77" s="127"/>
      <c r="AM77" s="129"/>
    </row>
    <row r="78" spans="1:41" s="97" customFormat="1" ht="14.25">
      <c r="A78" s="130" t="s">
        <v>68</v>
      </c>
      <c r="B78" s="131"/>
      <c r="C78" s="131"/>
      <c r="D78" s="131"/>
      <c r="E78" s="131"/>
      <c r="F78" s="131"/>
      <c r="G78" s="131"/>
      <c r="H78" s="469"/>
      <c r="I78" s="469"/>
      <c r="J78" s="469"/>
      <c r="K78" s="469"/>
      <c r="L78" s="469"/>
      <c r="M78" s="469"/>
      <c r="N78" s="469"/>
      <c r="O78" s="469"/>
      <c r="P78" s="469"/>
      <c r="Q78" s="469"/>
      <c r="R78" s="469"/>
      <c r="S78" s="469"/>
      <c r="T78" s="469"/>
      <c r="U78" s="469"/>
      <c r="V78" s="469"/>
      <c r="W78" s="469"/>
      <c r="X78" s="469"/>
      <c r="Y78" s="469"/>
      <c r="Z78" s="469"/>
      <c r="AA78" s="470"/>
      <c r="AB78" s="132"/>
      <c r="AC78" s="494"/>
      <c r="AD78" s="469"/>
      <c r="AE78" s="469"/>
      <c r="AF78" s="469"/>
      <c r="AG78" s="469"/>
      <c r="AH78" s="469"/>
      <c r="AI78" s="469"/>
      <c r="AJ78" s="469"/>
      <c r="AK78" s="469"/>
      <c r="AL78" s="469"/>
      <c r="AM78" s="470"/>
    </row>
    <row r="79" spans="1:41" s="97" customFormat="1" ht="15.75">
      <c r="A79" s="47"/>
      <c r="B79" s="353" t="s">
        <v>69</v>
      </c>
      <c r="C79" s="476"/>
      <c r="D79" s="476"/>
      <c r="E79" s="476"/>
      <c r="F79" s="476"/>
      <c r="G79" s="476"/>
      <c r="H79" s="476"/>
      <c r="I79" s="476"/>
      <c r="J79" s="476"/>
      <c r="K79" s="476"/>
      <c r="L79" s="476"/>
      <c r="M79" s="476"/>
      <c r="N79" s="476"/>
      <c r="O79" s="476"/>
      <c r="P79" s="476"/>
      <c r="Q79" s="476"/>
      <c r="R79" s="476"/>
      <c r="S79" s="476"/>
      <c r="T79" s="476"/>
      <c r="U79" s="476"/>
      <c r="V79" s="476"/>
      <c r="W79" s="476"/>
      <c r="X79" s="476"/>
      <c r="Y79" s="476"/>
      <c r="Z79" s="476"/>
      <c r="AA79" s="476"/>
      <c r="AB79" s="207"/>
      <c r="AC79" s="493"/>
      <c r="AD79" s="476"/>
      <c r="AE79" s="476"/>
      <c r="AF79" s="469"/>
      <c r="AG79" s="469"/>
      <c r="AH79" s="469"/>
      <c r="AI79" s="469"/>
      <c r="AJ79" s="469"/>
      <c r="AK79" s="99"/>
      <c r="AL79" s="99"/>
      <c r="AM79" s="135"/>
    </row>
    <row r="80" spans="1:41" s="97" customFormat="1" ht="15.75">
      <c r="A80" s="47"/>
      <c r="B80" s="353" t="s">
        <v>70</v>
      </c>
      <c r="C80" s="476"/>
      <c r="D80" s="476"/>
      <c r="E80" s="476"/>
      <c r="F80" s="476"/>
      <c r="G80" s="476"/>
      <c r="H80" s="476"/>
      <c r="I80" s="476"/>
      <c r="J80" s="476"/>
      <c r="K80" s="476"/>
      <c r="L80" s="476"/>
      <c r="M80" s="476"/>
      <c r="N80" s="476"/>
      <c r="O80" s="476"/>
      <c r="P80" s="476"/>
      <c r="Q80" s="476"/>
      <c r="R80" s="476"/>
      <c r="S80" s="476"/>
      <c r="T80" s="476"/>
      <c r="U80" s="476"/>
      <c r="V80" s="476"/>
      <c r="W80" s="476"/>
      <c r="X80" s="476"/>
      <c r="Y80" s="476"/>
      <c r="Z80" s="476"/>
      <c r="AA80" s="476"/>
      <c r="AB80" s="207"/>
      <c r="AC80" s="138" t="s">
        <v>71</v>
      </c>
      <c r="AD80" s="136"/>
      <c r="AE80" s="136"/>
      <c r="AF80" s="137"/>
      <c r="AG80" s="139"/>
      <c r="AH80" s="469"/>
      <c r="AI80" s="469"/>
      <c r="AJ80" s="139"/>
      <c r="AK80" s="139"/>
      <c r="AL80" s="139"/>
      <c r="AM80" s="470"/>
    </row>
    <row r="81" spans="1:39" s="97" customFormat="1" ht="15.75">
      <c r="A81" s="47"/>
      <c r="B81" s="353" t="s">
        <v>270</v>
      </c>
      <c r="C81" s="476"/>
      <c r="D81" s="476"/>
      <c r="E81" s="476"/>
      <c r="F81" s="476"/>
      <c r="G81" s="476"/>
      <c r="H81" s="476"/>
      <c r="I81" s="476"/>
      <c r="J81" s="476"/>
      <c r="K81" s="476"/>
      <c r="L81" s="476"/>
      <c r="M81" s="476"/>
      <c r="N81" s="476"/>
      <c r="O81" s="476"/>
      <c r="P81" s="476"/>
      <c r="Q81" s="476"/>
      <c r="R81" s="476"/>
      <c r="S81" s="476"/>
      <c r="T81" s="476"/>
      <c r="U81" s="476"/>
      <c r="V81" s="476"/>
      <c r="W81" s="476"/>
      <c r="X81" s="476"/>
      <c r="Y81" s="476"/>
      <c r="Z81" s="476"/>
      <c r="AA81" s="476"/>
      <c r="AB81" s="207"/>
      <c r="AC81" s="137" t="s">
        <v>72</v>
      </c>
      <c r="AD81" s="137" t="s">
        <v>73</v>
      </c>
      <c r="AE81" s="131"/>
      <c r="AF81" s="133"/>
      <c r="AG81" s="469"/>
      <c r="AH81" s="469"/>
      <c r="AI81" s="469"/>
      <c r="AJ81" s="469"/>
      <c r="AK81" s="469"/>
      <c r="AL81" s="469"/>
      <c r="AM81" s="140"/>
    </row>
    <row r="82" spans="1:39" s="97" customFormat="1" ht="15.75">
      <c r="A82" s="47"/>
      <c r="B82" s="353" t="s">
        <v>74</v>
      </c>
      <c r="C82" s="206"/>
      <c r="D82" s="206"/>
      <c r="E82" s="206"/>
      <c r="F82" s="206"/>
      <c r="G82" s="206"/>
      <c r="H82" s="206"/>
      <c r="I82" s="206"/>
      <c r="J82" s="206"/>
      <c r="K82" s="206"/>
      <c r="L82" s="206"/>
      <c r="M82" s="206"/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06"/>
      <c r="AB82" s="208"/>
      <c r="AC82" s="136" t="s">
        <v>75</v>
      </c>
      <c r="AD82" s="136" t="s">
        <v>76</v>
      </c>
      <c r="AE82" s="141"/>
      <c r="AF82" s="141"/>
      <c r="AG82" s="469"/>
      <c r="AH82" s="469"/>
      <c r="AI82" s="469"/>
      <c r="AJ82" s="469"/>
      <c r="AK82" s="469"/>
      <c r="AL82" s="469"/>
      <c r="AM82" s="470"/>
    </row>
    <row r="83" spans="1:39" s="97" customFormat="1" ht="15.75">
      <c r="A83" s="47"/>
      <c r="B83" s="354" t="s">
        <v>77</v>
      </c>
      <c r="C83" s="206"/>
      <c r="D83" s="206"/>
      <c r="E83" s="206"/>
      <c r="F83" s="206"/>
      <c r="G83" s="206"/>
      <c r="H83" s="206"/>
      <c r="I83" s="206"/>
      <c r="J83" s="206"/>
      <c r="K83" s="206"/>
      <c r="L83" s="206"/>
      <c r="M83" s="206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06"/>
      <c r="AB83" s="208"/>
      <c r="AC83" s="137" t="s">
        <v>43</v>
      </c>
      <c r="AD83" s="144" t="s">
        <v>78</v>
      </c>
      <c r="AE83" s="131"/>
      <c r="AF83" s="131"/>
      <c r="AG83" s="469"/>
      <c r="AH83" s="469"/>
      <c r="AI83" s="469"/>
      <c r="AJ83" s="469"/>
      <c r="AK83" s="469"/>
      <c r="AL83" s="469"/>
      <c r="AM83" s="470"/>
    </row>
    <row r="84" spans="1:39" s="97" customFormat="1" ht="15.75">
      <c r="A84" s="47"/>
      <c r="B84" s="354" t="s">
        <v>79</v>
      </c>
      <c r="C84" s="74"/>
      <c r="D84" s="74"/>
      <c r="E84" s="74"/>
      <c r="F84" s="74"/>
      <c r="G84" s="74"/>
      <c r="H84" s="3"/>
      <c r="I84" s="3"/>
      <c r="J84" s="3"/>
      <c r="K84" s="3"/>
      <c r="L84" s="3"/>
      <c r="M84" s="3"/>
      <c r="N84" s="3"/>
      <c r="O84" s="3"/>
      <c r="P84" s="3"/>
      <c r="Q84" s="131"/>
      <c r="R84" s="131"/>
      <c r="S84" s="131"/>
      <c r="T84" s="131"/>
      <c r="U84" s="131"/>
      <c r="V84" s="131"/>
      <c r="W84" s="131"/>
      <c r="X84" s="469"/>
      <c r="Y84" s="469"/>
      <c r="Z84" s="469"/>
      <c r="AA84" s="470"/>
      <c r="AB84" s="132"/>
      <c r="AC84" s="137" t="s">
        <v>80</v>
      </c>
      <c r="AD84" s="137" t="s">
        <v>81</v>
      </c>
      <c r="AE84" s="131"/>
      <c r="AF84" s="131"/>
      <c r="AG84" s="469"/>
      <c r="AH84" s="469"/>
      <c r="AI84" s="469"/>
      <c r="AJ84" s="469"/>
      <c r="AK84" s="469"/>
      <c r="AL84" s="469"/>
      <c r="AM84" s="470"/>
    </row>
    <row r="85" spans="1:39" s="97" customFormat="1" ht="15.75">
      <c r="A85" s="47"/>
      <c r="B85" s="354" t="s">
        <v>82</v>
      </c>
      <c r="C85" s="191"/>
      <c r="D85" s="74"/>
      <c r="E85" s="74"/>
      <c r="F85" s="74"/>
      <c r="G85" s="3"/>
      <c r="H85" s="3"/>
      <c r="I85" s="3"/>
      <c r="J85" s="3"/>
      <c r="K85" s="3"/>
      <c r="L85" s="3"/>
      <c r="M85" s="3"/>
      <c r="N85" s="3"/>
      <c r="O85" s="3"/>
      <c r="P85" s="3"/>
      <c r="Q85" s="131"/>
      <c r="R85" s="131"/>
      <c r="S85" s="131"/>
      <c r="T85" s="133"/>
      <c r="U85" s="133"/>
      <c r="V85" s="133"/>
      <c r="W85" s="133"/>
      <c r="X85" s="469"/>
      <c r="Y85" s="469"/>
      <c r="Z85" s="469"/>
      <c r="AA85" s="470"/>
      <c r="AB85" s="132"/>
      <c r="AC85" s="137" t="s">
        <v>83</v>
      </c>
      <c r="AD85" s="137" t="s">
        <v>84</v>
      </c>
      <c r="AE85" s="131"/>
      <c r="AF85" s="133"/>
      <c r="AG85" s="469"/>
      <c r="AH85" s="469"/>
      <c r="AI85" s="469"/>
      <c r="AJ85" s="469"/>
      <c r="AK85" s="469"/>
      <c r="AL85" s="469"/>
      <c r="AM85" s="470"/>
    </row>
    <row r="86" spans="1:39" s="97" customFormat="1" ht="15.75">
      <c r="A86" s="47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131"/>
      <c r="R86" s="131"/>
      <c r="S86" s="131"/>
      <c r="T86" s="133"/>
      <c r="U86" s="133"/>
      <c r="V86" s="133"/>
      <c r="W86" s="133"/>
      <c r="X86" s="469"/>
      <c r="Y86" s="469"/>
      <c r="Z86" s="469"/>
      <c r="AA86" s="470"/>
      <c r="AB86" s="132"/>
      <c r="AC86" s="136" t="s">
        <v>85</v>
      </c>
      <c r="AD86" s="136" t="s">
        <v>86</v>
      </c>
      <c r="AE86" s="131"/>
      <c r="AF86" s="133"/>
      <c r="AG86" s="469"/>
      <c r="AH86" s="469"/>
      <c r="AI86" s="469"/>
      <c r="AJ86" s="469"/>
      <c r="AK86" s="469"/>
      <c r="AL86" s="469"/>
      <c r="AM86" s="470"/>
    </row>
    <row r="87" spans="1:39" s="97" customFormat="1" ht="15.75">
      <c r="A87" s="47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131"/>
      <c r="R87" s="131"/>
      <c r="S87" s="131"/>
      <c r="T87" s="133"/>
      <c r="U87" s="133"/>
      <c r="V87" s="133"/>
      <c r="W87" s="133"/>
      <c r="X87" s="469"/>
      <c r="Y87" s="469"/>
      <c r="Z87" s="469"/>
      <c r="AA87" s="470"/>
      <c r="AB87" s="132"/>
      <c r="AC87" s="145"/>
      <c r="AD87" s="136" t="s">
        <v>87</v>
      </c>
      <c r="AF87" s="133"/>
      <c r="AG87" s="469"/>
      <c r="AH87" s="469"/>
      <c r="AI87" s="469"/>
      <c r="AJ87" s="469"/>
      <c r="AK87" s="469"/>
      <c r="AL87" s="469"/>
      <c r="AM87" s="470"/>
    </row>
    <row r="88" spans="1:39" s="97" customFormat="1" ht="15" thickBot="1">
      <c r="A88" s="146"/>
      <c r="B88" s="147"/>
      <c r="C88" s="147"/>
      <c r="D88" s="147"/>
      <c r="E88" s="148"/>
      <c r="F88" s="148"/>
      <c r="G88" s="148"/>
      <c r="H88" s="148"/>
      <c r="I88" s="148"/>
      <c r="J88" s="148"/>
      <c r="K88" s="147"/>
      <c r="L88" s="147"/>
      <c r="M88" s="147"/>
      <c r="N88" s="147"/>
      <c r="O88" s="147"/>
      <c r="P88" s="147"/>
      <c r="Q88" s="147"/>
      <c r="R88" s="147"/>
      <c r="S88" s="147"/>
      <c r="T88" s="149"/>
      <c r="U88" s="150"/>
      <c r="V88" s="150"/>
      <c r="W88" s="150"/>
      <c r="X88" s="150"/>
      <c r="Y88" s="150"/>
      <c r="Z88" s="150"/>
      <c r="AA88" s="151"/>
      <c r="AB88" s="642" t="s">
        <v>88</v>
      </c>
      <c r="AC88" s="643"/>
      <c r="AD88" s="644"/>
      <c r="AE88" s="644"/>
      <c r="AF88" s="644"/>
      <c r="AG88" s="644"/>
      <c r="AH88" s="644"/>
      <c r="AI88" s="644"/>
      <c r="AJ88" s="644"/>
      <c r="AK88" s="644"/>
      <c r="AL88" s="644"/>
      <c r="AM88" s="645"/>
    </row>
    <row r="89" spans="1:39" s="97" customFormat="1" ht="25.35" customHeight="1">
      <c r="A89" s="515"/>
      <c r="B89" s="516"/>
      <c r="C89" s="517"/>
      <c r="D89" s="518" t="str">
        <f>D45</f>
        <v>PLAN  STUDIÓW  NR IX</v>
      </c>
      <c r="E89" s="519"/>
      <c r="F89" s="519"/>
      <c r="G89" s="519"/>
      <c r="H89" s="519"/>
      <c r="I89" s="519"/>
      <c r="J89" s="519"/>
      <c r="K89" s="519"/>
      <c r="L89" s="519"/>
      <c r="M89" s="519"/>
      <c r="N89" s="519"/>
      <c r="O89" s="519"/>
      <c r="P89" s="519"/>
      <c r="Q89" s="519"/>
      <c r="R89" s="519"/>
      <c r="S89" s="519"/>
      <c r="T89" s="519"/>
      <c r="U89" s="519"/>
      <c r="V89" s="519"/>
      <c r="W89" s="519"/>
      <c r="X89" s="520"/>
      <c r="Y89" s="520"/>
      <c r="Z89" s="520"/>
      <c r="AA89" s="521"/>
      <c r="AB89" s="526" t="s">
        <v>17</v>
      </c>
      <c r="AC89" s="527"/>
      <c r="AD89" s="527"/>
      <c r="AE89" s="527"/>
      <c r="AF89" s="527"/>
      <c r="AG89" s="527"/>
      <c r="AH89" s="527"/>
      <c r="AI89" s="527"/>
      <c r="AJ89" s="527"/>
      <c r="AK89" s="527"/>
      <c r="AL89" s="527"/>
      <c r="AM89" s="528"/>
    </row>
    <row r="90" spans="1:39" s="97" customFormat="1" ht="25.35" customHeight="1">
      <c r="A90" s="529" t="str">
        <f>A46</f>
        <v>WYDZIAŁ BUDOWNICTWA, ARCHITEKTURY</v>
      </c>
      <c r="B90" s="530"/>
      <c r="C90" s="531"/>
      <c r="D90" s="522"/>
      <c r="E90" s="523"/>
      <c r="F90" s="523"/>
      <c r="G90" s="523"/>
      <c r="H90" s="523"/>
      <c r="I90" s="523"/>
      <c r="J90" s="523"/>
      <c r="K90" s="523"/>
      <c r="L90" s="523"/>
      <c r="M90" s="523"/>
      <c r="N90" s="523"/>
      <c r="O90" s="523"/>
      <c r="P90" s="523"/>
      <c r="Q90" s="523"/>
      <c r="R90" s="523"/>
      <c r="S90" s="523"/>
      <c r="T90" s="523"/>
      <c r="U90" s="523"/>
      <c r="V90" s="523"/>
      <c r="W90" s="523"/>
      <c r="X90" s="524"/>
      <c r="Y90" s="524"/>
      <c r="Z90" s="524"/>
      <c r="AA90" s="525"/>
      <c r="AB90" s="529"/>
      <c r="AC90" s="532"/>
      <c r="AD90" s="532"/>
      <c r="AE90" s="532"/>
      <c r="AF90" s="532"/>
      <c r="AG90" s="532"/>
      <c r="AH90" s="532"/>
      <c r="AI90" s="532"/>
      <c r="AJ90" s="532"/>
      <c r="AK90" s="532"/>
      <c r="AL90" s="532"/>
      <c r="AM90" s="533"/>
    </row>
    <row r="91" spans="1:39" s="97" customFormat="1" ht="16.350000000000001" customHeight="1">
      <c r="A91" s="529" t="str">
        <f>A47</f>
        <v>I INŻYNIERII ŚRODOWISKA</v>
      </c>
      <c r="B91" s="530"/>
      <c r="C91" s="531"/>
      <c r="D91" s="191" t="s">
        <v>3</v>
      </c>
      <c r="E91" s="468"/>
      <c r="F91" s="468"/>
      <c r="G91" s="468"/>
      <c r="H91" s="468"/>
      <c r="I91" s="98" t="str">
        <f>(D9)</f>
        <v>PROFIL OGÓLNOAKADEMICKI</v>
      </c>
      <c r="J91" s="468"/>
      <c r="K91" s="468"/>
      <c r="L91" s="468"/>
      <c r="M91" s="468"/>
      <c r="N91" s="468"/>
      <c r="O91" s="468"/>
      <c r="P91" s="468"/>
      <c r="Q91" s="468"/>
      <c r="R91" s="468"/>
      <c r="S91" s="468"/>
      <c r="T91" s="468"/>
      <c r="U91" s="468"/>
      <c r="V91" s="468"/>
      <c r="W91" s="468"/>
      <c r="X91" s="469"/>
      <c r="Y91" s="469"/>
      <c r="Z91" s="469"/>
      <c r="AA91" s="469"/>
      <c r="AB91" s="447"/>
      <c r="AC91" s="454"/>
      <c r="AD91" s="454"/>
      <c r="AE91" s="454"/>
      <c r="AF91" s="454"/>
      <c r="AG91" s="454"/>
      <c r="AH91" s="454"/>
      <c r="AI91" s="454"/>
      <c r="AJ91" s="454"/>
      <c r="AK91" s="454"/>
      <c r="AL91" s="454"/>
      <c r="AM91" s="471"/>
    </row>
    <row r="92" spans="1:39" s="97" customFormat="1" ht="16.350000000000001" customHeight="1">
      <c r="A92" s="529"/>
      <c r="B92" s="530"/>
      <c r="C92" s="531"/>
      <c r="D92" s="191" t="s">
        <v>5</v>
      </c>
      <c r="E92" s="454"/>
      <c r="F92" s="454"/>
      <c r="G92" s="454"/>
      <c r="H92" s="454"/>
      <c r="I92" s="98" t="str">
        <f>(D10)</f>
        <v>STUDIA PIERWSZEGO STOPNIA (3,5-letnie, inżynierskie)</v>
      </c>
      <c r="J92" s="3"/>
      <c r="K92" s="454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191"/>
      <c r="W92" s="191"/>
      <c r="X92" s="3"/>
      <c r="Y92" s="191"/>
      <c r="Z92" s="191"/>
      <c r="AA92" s="191"/>
      <c r="AB92" s="534"/>
      <c r="AC92" s="535"/>
      <c r="AD92" s="535"/>
      <c r="AE92" s="535"/>
      <c r="AF92" s="535"/>
      <c r="AG92" s="535"/>
      <c r="AH92" s="535"/>
      <c r="AI92" s="535"/>
      <c r="AJ92" s="535"/>
      <c r="AK92" s="535"/>
      <c r="AL92" s="535"/>
      <c r="AM92" s="536"/>
    </row>
    <row r="93" spans="1:39" s="97" customFormat="1" ht="16.350000000000001" customHeight="1">
      <c r="A93" s="537" t="s">
        <v>20</v>
      </c>
      <c r="B93" s="530"/>
      <c r="C93" s="531"/>
      <c r="D93" s="191" t="s">
        <v>7</v>
      </c>
      <c r="E93" s="454"/>
      <c r="F93" s="454"/>
      <c r="G93" s="191"/>
      <c r="H93" s="191"/>
      <c r="I93" s="98" t="str">
        <f>(D11)</f>
        <v>STUDIA STACJONARNE</v>
      </c>
      <c r="J93" s="3"/>
      <c r="K93" s="98"/>
      <c r="L93" s="98"/>
      <c r="M93" s="99"/>
      <c r="N93" s="454"/>
      <c r="O93" s="98"/>
      <c r="P93" s="98"/>
      <c r="Q93" s="98"/>
      <c r="R93" s="98"/>
      <c r="S93" s="98"/>
      <c r="T93" s="98"/>
      <c r="U93" s="98"/>
      <c r="V93" s="191"/>
      <c r="W93" s="191"/>
      <c r="X93" s="3"/>
      <c r="Y93" s="450"/>
      <c r="Z93" s="450"/>
      <c r="AA93" s="450"/>
      <c r="AB93" s="534" t="s">
        <v>21</v>
      </c>
      <c r="AC93" s="535"/>
      <c r="AD93" s="535"/>
      <c r="AE93" s="535"/>
      <c r="AF93" s="535"/>
      <c r="AG93" s="535"/>
      <c r="AH93" s="535"/>
      <c r="AI93" s="535"/>
      <c r="AJ93" s="535"/>
      <c r="AK93" s="535"/>
      <c r="AL93" s="535"/>
      <c r="AM93" s="536"/>
    </row>
    <row r="94" spans="1:39" s="97" customFormat="1" ht="16.350000000000001" customHeight="1">
      <c r="A94" s="534" t="s">
        <v>22</v>
      </c>
      <c r="B94" s="535"/>
      <c r="C94" s="538"/>
      <c r="D94" s="191" t="s">
        <v>1</v>
      </c>
      <c r="E94" s="191"/>
      <c r="F94" s="191"/>
      <c r="G94" s="191"/>
      <c r="H94" s="191"/>
      <c r="I94" s="98" t="str">
        <f>(D8)</f>
        <v>INŻYNIERIA ŚRODOWISKA</v>
      </c>
      <c r="J94" s="3"/>
      <c r="K94" s="98"/>
      <c r="L94" s="98"/>
      <c r="M94" s="98"/>
      <c r="N94" s="454"/>
      <c r="O94" s="98"/>
      <c r="P94" s="98"/>
      <c r="Q94" s="98"/>
      <c r="R94" s="98"/>
      <c r="S94" s="98"/>
      <c r="T94" s="98"/>
      <c r="U94" s="98"/>
      <c r="V94" s="191"/>
      <c r="W94" s="191"/>
      <c r="X94" s="3"/>
      <c r="Y94" s="450"/>
      <c r="Z94" s="450"/>
      <c r="AA94" s="450"/>
      <c r="AB94" s="534" t="s">
        <v>23</v>
      </c>
      <c r="AC94" s="535"/>
      <c r="AD94" s="535"/>
      <c r="AE94" s="535"/>
      <c r="AF94" s="535"/>
      <c r="AG94" s="535"/>
      <c r="AH94" s="535"/>
      <c r="AI94" s="535"/>
      <c r="AJ94" s="535"/>
      <c r="AK94" s="535"/>
      <c r="AL94" s="535"/>
      <c r="AM94" s="536"/>
    </row>
    <row r="95" spans="1:39" s="97" customFormat="1" ht="16.350000000000001" customHeight="1">
      <c r="A95" s="537" t="s">
        <v>24</v>
      </c>
      <c r="B95" s="530"/>
      <c r="C95" s="531"/>
      <c r="D95" s="5"/>
      <c r="E95" s="191"/>
      <c r="F95" s="191"/>
      <c r="G95" s="191"/>
      <c r="H95" s="191"/>
      <c r="I95" s="98"/>
      <c r="J95" s="3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191"/>
      <c r="W95" s="191"/>
      <c r="X95" s="3"/>
      <c r="Y95" s="191"/>
      <c r="Z95" s="191"/>
      <c r="AA95" s="191"/>
      <c r="AB95" s="537"/>
      <c r="AC95" s="530"/>
      <c r="AD95" s="530"/>
      <c r="AE95" s="530"/>
      <c r="AF95" s="530"/>
      <c r="AG95" s="530"/>
      <c r="AH95" s="530"/>
      <c r="AI95" s="530"/>
      <c r="AJ95" s="530"/>
      <c r="AK95" s="530"/>
      <c r="AL95" s="530"/>
      <c r="AM95" s="539"/>
    </row>
    <row r="96" spans="1:39" s="97" customFormat="1" ht="16.350000000000001" customHeight="1" thickBot="1">
      <c r="A96" s="540"/>
      <c r="B96" s="541"/>
      <c r="C96" s="542"/>
      <c r="D96" s="100"/>
      <c r="E96" s="53"/>
      <c r="F96" s="53"/>
      <c r="G96" s="53"/>
      <c r="H96" s="53"/>
      <c r="I96" s="53"/>
      <c r="J96" s="53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461"/>
      <c r="W96" s="461"/>
      <c r="X96" s="53"/>
      <c r="Y96" s="459"/>
      <c r="Z96" s="459"/>
      <c r="AA96" s="459"/>
      <c r="AB96" s="543"/>
      <c r="AC96" s="544"/>
      <c r="AD96" s="544"/>
      <c r="AE96" s="544"/>
      <c r="AF96" s="544"/>
      <c r="AG96" s="544"/>
      <c r="AH96" s="544"/>
      <c r="AI96" s="544"/>
      <c r="AJ96" s="544"/>
      <c r="AK96" s="544"/>
      <c r="AL96" s="544"/>
      <c r="AM96" s="545"/>
    </row>
    <row r="97" spans="1:39" s="97" customFormat="1" ht="6" customHeight="1" thickBot="1">
      <c r="A97" s="102"/>
      <c r="L97" s="466"/>
      <c r="M97" s="466"/>
      <c r="N97" s="466"/>
      <c r="O97" s="466"/>
      <c r="P97" s="466"/>
      <c r="Q97" s="466"/>
      <c r="R97" s="466"/>
      <c r="S97" s="466"/>
      <c r="T97" s="466"/>
      <c r="U97" s="466"/>
      <c r="V97" s="466"/>
      <c r="W97" s="466"/>
      <c r="X97" s="466"/>
      <c r="Y97" s="466"/>
      <c r="Z97" s="466"/>
      <c r="AA97" s="466"/>
      <c r="AB97" s="466"/>
      <c r="AC97" s="466"/>
      <c r="AD97" s="466"/>
      <c r="AE97" s="466"/>
      <c r="AF97" s="466"/>
      <c r="AG97" s="466"/>
      <c r="AH97" s="466"/>
      <c r="AI97" s="466"/>
      <c r="AJ97" s="466"/>
      <c r="AK97" s="466"/>
      <c r="AL97" s="103"/>
      <c r="AM97" s="104"/>
    </row>
    <row r="98" spans="1:39" s="97" customFormat="1">
      <c r="A98" s="657" t="s">
        <v>89</v>
      </c>
      <c r="B98" s="549" t="s">
        <v>26</v>
      </c>
      <c r="C98" s="550"/>
      <c r="D98" s="660" t="s">
        <v>27</v>
      </c>
      <c r="E98" s="661"/>
      <c r="F98" s="662"/>
      <c r="G98" s="561" t="s">
        <v>28</v>
      </c>
      <c r="H98" s="562"/>
      <c r="I98" s="562"/>
      <c r="J98" s="562"/>
      <c r="K98" s="562"/>
      <c r="L98" s="561" t="s">
        <v>29</v>
      </c>
      <c r="M98" s="562"/>
      <c r="N98" s="562"/>
      <c r="O98" s="562"/>
      <c r="P98" s="562"/>
      <c r="Q98" s="562"/>
      <c r="R98" s="562"/>
      <c r="S98" s="562"/>
      <c r="T98" s="562"/>
      <c r="U98" s="562"/>
      <c r="V98" s="562"/>
      <c r="W98" s="562"/>
      <c r="X98" s="562"/>
      <c r="Y98" s="562"/>
      <c r="Z98" s="562"/>
      <c r="AA98" s="562"/>
      <c r="AB98" s="562"/>
      <c r="AC98" s="562"/>
      <c r="AD98" s="562"/>
      <c r="AE98" s="562"/>
      <c r="AF98" s="562"/>
      <c r="AG98" s="562"/>
      <c r="AH98" s="562"/>
      <c r="AI98" s="562"/>
      <c r="AJ98" s="562"/>
      <c r="AK98" s="562"/>
      <c r="AL98" s="562"/>
      <c r="AM98" s="563"/>
    </row>
    <row r="99" spans="1:39" s="97" customFormat="1">
      <c r="A99" s="658"/>
      <c r="B99" s="551"/>
      <c r="C99" s="552"/>
      <c r="D99" s="663"/>
      <c r="E99" s="664"/>
      <c r="F99" s="665"/>
      <c r="G99" s="564" t="s">
        <v>30</v>
      </c>
      <c r="H99" s="567" t="s">
        <v>31</v>
      </c>
      <c r="I99" s="567"/>
      <c r="J99" s="567"/>
      <c r="K99" s="568"/>
      <c r="L99" s="569" t="s">
        <v>32</v>
      </c>
      <c r="M99" s="570"/>
      <c r="N99" s="570"/>
      <c r="O99" s="571"/>
      <c r="P99" s="569" t="s">
        <v>33</v>
      </c>
      <c r="Q99" s="570"/>
      <c r="R99" s="570"/>
      <c r="S99" s="571"/>
      <c r="T99" s="569" t="s">
        <v>34</v>
      </c>
      <c r="U99" s="570"/>
      <c r="V99" s="570"/>
      <c r="W99" s="571"/>
      <c r="X99" s="569" t="s">
        <v>35</v>
      </c>
      <c r="Y99" s="570"/>
      <c r="Z99" s="570"/>
      <c r="AA99" s="571"/>
      <c r="AB99" s="569" t="s">
        <v>36</v>
      </c>
      <c r="AC99" s="570"/>
      <c r="AD99" s="570"/>
      <c r="AE99" s="571"/>
      <c r="AF99" s="569" t="s">
        <v>37</v>
      </c>
      <c r="AG99" s="570"/>
      <c r="AH99" s="570"/>
      <c r="AI99" s="571"/>
      <c r="AJ99" s="569" t="s">
        <v>38</v>
      </c>
      <c r="AK99" s="570"/>
      <c r="AL99" s="570"/>
      <c r="AM99" s="571"/>
    </row>
    <row r="100" spans="1:39" s="97" customFormat="1" ht="12.75" customHeight="1">
      <c r="A100" s="658"/>
      <c r="B100" s="551"/>
      <c r="C100" s="552"/>
      <c r="D100" s="572" t="s">
        <v>39</v>
      </c>
      <c r="E100" s="574" t="s">
        <v>40</v>
      </c>
      <c r="F100" s="577" t="s">
        <v>12</v>
      </c>
      <c r="G100" s="565"/>
      <c r="H100" s="567" t="s">
        <v>41</v>
      </c>
      <c r="I100" s="567" t="s">
        <v>42</v>
      </c>
      <c r="J100" s="567" t="s">
        <v>43</v>
      </c>
      <c r="K100" s="568" t="s">
        <v>44</v>
      </c>
      <c r="L100" s="592" t="s">
        <v>45</v>
      </c>
      <c r="M100" s="593"/>
      <c r="N100" s="593"/>
      <c r="O100" s="593"/>
      <c r="P100" s="593"/>
      <c r="Q100" s="593"/>
      <c r="R100" s="593"/>
      <c r="S100" s="593"/>
      <c r="T100" s="593"/>
      <c r="U100" s="593"/>
      <c r="V100" s="593"/>
      <c r="W100" s="593"/>
      <c r="X100" s="593"/>
      <c r="Y100" s="593"/>
      <c r="Z100" s="593"/>
      <c r="AA100" s="593"/>
      <c r="AB100" s="593"/>
      <c r="AC100" s="593"/>
      <c r="AD100" s="593"/>
      <c r="AE100" s="593"/>
      <c r="AF100" s="593"/>
      <c r="AG100" s="593"/>
      <c r="AH100" s="593"/>
      <c r="AI100" s="593"/>
      <c r="AJ100" s="593"/>
      <c r="AK100" s="593"/>
      <c r="AL100" s="593"/>
      <c r="AM100" s="594"/>
    </row>
    <row r="101" spans="1:39" s="97" customFormat="1">
      <c r="A101" s="658"/>
      <c r="B101" s="551"/>
      <c r="C101" s="552"/>
      <c r="D101" s="572"/>
      <c r="E101" s="575"/>
      <c r="F101" s="578"/>
      <c r="G101" s="565"/>
      <c r="H101" s="567"/>
      <c r="I101" s="567"/>
      <c r="J101" s="567"/>
      <c r="K101" s="568"/>
      <c r="L101" s="583" t="s">
        <v>41</v>
      </c>
      <c r="M101" s="585" t="s">
        <v>42</v>
      </c>
      <c r="N101" s="581" t="s">
        <v>46</v>
      </c>
      <c r="O101" s="577" t="s">
        <v>47</v>
      </c>
      <c r="P101" s="583" t="s">
        <v>41</v>
      </c>
      <c r="Q101" s="585" t="s">
        <v>42</v>
      </c>
      <c r="R101" s="581" t="s">
        <v>46</v>
      </c>
      <c r="S101" s="577" t="s">
        <v>47</v>
      </c>
      <c r="T101" s="583" t="s">
        <v>41</v>
      </c>
      <c r="U101" s="585" t="s">
        <v>42</v>
      </c>
      <c r="V101" s="581" t="s">
        <v>46</v>
      </c>
      <c r="W101" s="577" t="s">
        <v>47</v>
      </c>
      <c r="X101" s="583" t="s">
        <v>41</v>
      </c>
      <c r="Y101" s="585" t="s">
        <v>42</v>
      </c>
      <c r="Z101" s="581" t="s">
        <v>46</v>
      </c>
      <c r="AA101" s="577" t="s">
        <v>47</v>
      </c>
      <c r="AB101" s="583" t="s">
        <v>41</v>
      </c>
      <c r="AC101" s="585" t="s">
        <v>42</v>
      </c>
      <c r="AD101" s="581" t="s">
        <v>46</v>
      </c>
      <c r="AE101" s="577" t="s">
        <v>47</v>
      </c>
      <c r="AF101" s="583" t="s">
        <v>41</v>
      </c>
      <c r="AG101" s="585" t="s">
        <v>42</v>
      </c>
      <c r="AH101" s="581" t="s">
        <v>46</v>
      </c>
      <c r="AI101" s="577" t="s">
        <v>47</v>
      </c>
      <c r="AJ101" s="583" t="s">
        <v>41</v>
      </c>
      <c r="AK101" s="585" t="s">
        <v>42</v>
      </c>
      <c r="AL101" s="581" t="s">
        <v>46</v>
      </c>
      <c r="AM101" s="577" t="s">
        <v>47</v>
      </c>
    </row>
    <row r="102" spans="1:39" s="97" customFormat="1" ht="13.5" thickBot="1">
      <c r="A102" s="659"/>
      <c r="B102" s="553"/>
      <c r="C102" s="554"/>
      <c r="D102" s="573"/>
      <c r="E102" s="576"/>
      <c r="F102" s="579"/>
      <c r="G102" s="566"/>
      <c r="H102" s="580"/>
      <c r="I102" s="580"/>
      <c r="J102" s="580"/>
      <c r="K102" s="591"/>
      <c r="L102" s="584"/>
      <c r="M102" s="586"/>
      <c r="N102" s="582"/>
      <c r="O102" s="579"/>
      <c r="P102" s="584"/>
      <c r="Q102" s="586"/>
      <c r="R102" s="582"/>
      <c r="S102" s="579"/>
      <c r="T102" s="584"/>
      <c r="U102" s="586"/>
      <c r="V102" s="582"/>
      <c r="W102" s="579"/>
      <c r="X102" s="584"/>
      <c r="Y102" s="586"/>
      <c r="Z102" s="582"/>
      <c r="AA102" s="579"/>
      <c r="AB102" s="584"/>
      <c r="AC102" s="586"/>
      <c r="AD102" s="582"/>
      <c r="AE102" s="579"/>
      <c r="AF102" s="584"/>
      <c r="AG102" s="586"/>
      <c r="AH102" s="582"/>
      <c r="AI102" s="579"/>
      <c r="AJ102" s="584"/>
      <c r="AK102" s="586"/>
      <c r="AL102" s="582"/>
      <c r="AM102" s="579"/>
    </row>
    <row r="103" spans="1:39" s="74" customFormat="1" ht="18" customHeight="1" thickBot="1">
      <c r="A103" s="105" t="s">
        <v>90</v>
      </c>
      <c r="B103" s="587" t="s">
        <v>91</v>
      </c>
      <c r="C103" s="587"/>
      <c r="D103" s="666"/>
      <c r="E103" s="667"/>
      <c r="F103" s="152"/>
      <c r="G103" s="475"/>
      <c r="H103" s="588"/>
      <c r="I103" s="588"/>
      <c r="J103" s="588"/>
      <c r="K103" s="588"/>
      <c r="L103" s="589"/>
      <c r="M103" s="589"/>
      <c r="N103" s="589"/>
      <c r="O103" s="589"/>
      <c r="P103" s="589"/>
      <c r="Q103" s="589"/>
      <c r="R103" s="589"/>
      <c r="S103" s="589"/>
      <c r="T103" s="589"/>
      <c r="U103" s="589"/>
      <c r="V103" s="589"/>
      <c r="W103" s="589"/>
      <c r="X103" s="589"/>
      <c r="Y103" s="589"/>
      <c r="Z103" s="589"/>
      <c r="AA103" s="589"/>
      <c r="AB103" s="589"/>
      <c r="AC103" s="589"/>
      <c r="AD103" s="589"/>
      <c r="AE103" s="589"/>
      <c r="AF103" s="589"/>
      <c r="AG103" s="589"/>
      <c r="AH103" s="589"/>
      <c r="AI103" s="589"/>
      <c r="AJ103" s="589"/>
      <c r="AK103" s="589"/>
      <c r="AL103" s="589"/>
      <c r="AM103" s="590"/>
    </row>
    <row r="104" spans="1:39" s="97" customFormat="1" ht="18" customHeight="1">
      <c r="A104" s="19" t="s">
        <v>50</v>
      </c>
      <c r="B104" s="595" t="s">
        <v>92</v>
      </c>
      <c r="C104" s="596"/>
      <c r="D104" s="153">
        <v>3</v>
      </c>
      <c r="E104" s="154">
        <v>3</v>
      </c>
      <c r="F104" s="57">
        <v>13</v>
      </c>
      <c r="G104" s="155">
        <f t="shared" ref="G104:G113" si="7">SUM(H104:K104)</f>
        <v>105</v>
      </c>
      <c r="H104" s="23">
        <f>L104+P104+T104+X104+AB104+AF104+AJ104</f>
        <v>60</v>
      </c>
      <c r="I104" s="23">
        <f t="shared" ref="I104:J105" si="8">M104+Q104+U104+Y104+AC104+AG104+AK104</f>
        <v>45</v>
      </c>
      <c r="J104" s="23"/>
      <c r="K104" s="23"/>
      <c r="L104" s="504">
        <v>30</v>
      </c>
      <c r="M104" s="156">
        <v>15</v>
      </c>
      <c r="N104" s="156"/>
      <c r="O104" s="57"/>
      <c r="P104" s="504">
        <v>15</v>
      </c>
      <c r="Q104" s="156">
        <v>15</v>
      </c>
      <c r="R104" s="156"/>
      <c r="S104" s="57"/>
      <c r="T104" s="504">
        <v>15</v>
      </c>
      <c r="U104" s="156">
        <v>15</v>
      </c>
      <c r="V104" s="156"/>
      <c r="W104" s="57"/>
      <c r="X104" s="155"/>
      <c r="Y104" s="156"/>
      <c r="Z104" s="156"/>
      <c r="AA104" s="57"/>
      <c r="AB104" s="155"/>
      <c r="AC104" s="156"/>
      <c r="AD104" s="156"/>
      <c r="AE104" s="57"/>
      <c r="AF104" s="155"/>
      <c r="AG104" s="156"/>
      <c r="AH104" s="156"/>
      <c r="AI104" s="57"/>
      <c r="AJ104" s="155"/>
      <c r="AK104" s="156"/>
      <c r="AL104" s="156"/>
      <c r="AM104" s="57"/>
    </row>
    <row r="105" spans="1:39" s="97" customFormat="1" ht="18" customHeight="1">
      <c r="A105" s="28" t="s">
        <v>52</v>
      </c>
      <c r="B105" s="597" t="s">
        <v>93</v>
      </c>
      <c r="C105" s="598"/>
      <c r="D105" s="153">
        <v>1</v>
      </c>
      <c r="E105" s="154">
        <v>1</v>
      </c>
      <c r="F105" s="64">
        <v>4</v>
      </c>
      <c r="G105" s="155">
        <f t="shared" si="7"/>
        <v>45</v>
      </c>
      <c r="H105" s="29">
        <f>L105+P105+T105+X105+AB105+AF105+AJ105</f>
        <v>30</v>
      </c>
      <c r="I105" s="29"/>
      <c r="J105" s="29">
        <f t="shared" si="8"/>
        <v>15</v>
      </c>
      <c r="K105" s="29"/>
      <c r="L105" s="504">
        <v>30</v>
      </c>
      <c r="M105" s="63"/>
      <c r="N105" s="63">
        <v>15</v>
      </c>
      <c r="O105" s="64"/>
      <c r="P105" s="157"/>
      <c r="Q105" s="63"/>
      <c r="R105" s="63"/>
      <c r="S105" s="64"/>
      <c r="T105" s="157"/>
      <c r="U105" s="63"/>
      <c r="V105" s="63"/>
      <c r="W105" s="64"/>
      <c r="X105" s="157"/>
      <c r="Y105" s="63"/>
      <c r="Z105" s="63"/>
      <c r="AA105" s="64"/>
      <c r="AB105" s="157"/>
      <c r="AC105" s="63"/>
      <c r="AD105" s="63"/>
      <c r="AE105" s="64"/>
      <c r="AF105" s="157"/>
      <c r="AG105" s="63"/>
      <c r="AH105" s="63"/>
      <c r="AI105" s="64"/>
      <c r="AJ105" s="157"/>
      <c r="AK105" s="63"/>
      <c r="AL105" s="63"/>
      <c r="AM105" s="64"/>
    </row>
    <row r="106" spans="1:39" s="97" customFormat="1" ht="18" customHeight="1">
      <c r="A106" s="28" t="s">
        <v>54</v>
      </c>
      <c r="B106" s="597" t="s">
        <v>94</v>
      </c>
      <c r="C106" s="598"/>
      <c r="D106" s="158">
        <v>1</v>
      </c>
      <c r="E106" s="159">
        <v>1</v>
      </c>
      <c r="F106" s="30">
        <v>5</v>
      </c>
      <c r="G106" s="155">
        <f t="shared" si="7"/>
        <v>60</v>
      </c>
      <c r="H106" s="29">
        <f t="shared" ref="H106:H113" si="9">L106+P106+T106+X106+AB106+AF106+AJ106</f>
        <v>30</v>
      </c>
      <c r="I106" s="29"/>
      <c r="J106" s="29">
        <f t="shared" ref="J106:J110" si="10">N106+R106+V106+Z106+AD106+AH106+AL106</f>
        <v>30</v>
      </c>
      <c r="K106" s="29"/>
      <c r="L106" s="65"/>
      <c r="M106" s="63"/>
      <c r="N106" s="63"/>
      <c r="O106" s="64"/>
      <c r="P106" s="504">
        <v>30</v>
      </c>
      <c r="Q106" s="63"/>
      <c r="R106" s="63">
        <v>30</v>
      </c>
      <c r="S106" s="64"/>
      <c r="T106" s="157"/>
      <c r="U106" s="63"/>
      <c r="V106" s="63"/>
      <c r="W106" s="64"/>
      <c r="X106" s="157"/>
      <c r="Y106" s="63"/>
      <c r="Z106" s="63"/>
      <c r="AA106" s="64"/>
      <c r="AB106" s="157"/>
      <c r="AC106" s="63"/>
      <c r="AD106" s="63"/>
      <c r="AE106" s="64"/>
      <c r="AF106" s="157"/>
      <c r="AG106" s="63"/>
      <c r="AH106" s="63"/>
      <c r="AI106" s="64"/>
      <c r="AJ106" s="157"/>
      <c r="AK106" s="63"/>
      <c r="AL106" s="63"/>
      <c r="AM106" s="64"/>
    </row>
    <row r="107" spans="1:39" s="97" customFormat="1" ht="18" customHeight="1">
      <c r="A107" s="28" t="s">
        <v>56</v>
      </c>
      <c r="B107" s="597" t="s">
        <v>95</v>
      </c>
      <c r="C107" s="598"/>
      <c r="D107" s="160">
        <v>1</v>
      </c>
      <c r="E107" s="182">
        <v>2</v>
      </c>
      <c r="F107" s="30">
        <v>5</v>
      </c>
      <c r="G107" s="26">
        <f t="shared" si="7"/>
        <v>90</v>
      </c>
      <c r="H107" s="29">
        <f t="shared" si="9"/>
        <v>30</v>
      </c>
      <c r="I107" s="29">
        <f t="shared" ref="I107:I108" si="11">M107+Q107+U107+Y107+AC107+AG107+AK107</f>
        <v>30</v>
      </c>
      <c r="J107" s="29">
        <f t="shared" si="10"/>
        <v>30</v>
      </c>
      <c r="K107" s="29"/>
      <c r="L107" s="33"/>
      <c r="M107" s="29"/>
      <c r="N107" s="29"/>
      <c r="O107" s="30"/>
      <c r="P107" s="157"/>
      <c r="Q107" s="63"/>
      <c r="R107" s="63"/>
      <c r="S107" s="64"/>
      <c r="T107" s="504">
        <v>30</v>
      </c>
      <c r="U107" s="63">
        <v>30</v>
      </c>
      <c r="V107" s="63">
        <v>30</v>
      </c>
      <c r="W107" s="64"/>
      <c r="X107" s="157"/>
      <c r="Y107" s="63"/>
      <c r="Z107" s="63"/>
      <c r="AA107" s="64"/>
      <c r="AB107" s="157"/>
      <c r="AC107" s="63"/>
      <c r="AD107" s="63"/>
      <c r="AE107" s="64"/>
      <c r="AF107" s="157"/>
      <c r="AG107" s="63"/>
      <c r="AH107" s="63"/>
      <c r="AI107" s="64"/>
      <c r="AJ107" s="157"/>
      <c r="AK107" s="63"/>
      <c r="AL107" s="63"/>
      <c r="AM107" s="64"/>
    </row>
    <row r="108" spans="1:39" s="97" customFormat="1" ht="18" customHeight="1">
      <c r="A108" s="28" t="s">
        <v>58</v>
      </c>
      <c r="B108" s="597" t="s">
        <v>96</v>
      </c>
      <c r="C108" s="598"/>
      <c r="D108" s="160">
        <v>1</v>
      </c>
      <c r="E108" s="187">
        <v>2</v>
      </c>
      <c r="F108" s="30">
        <v>4</v>
      </c>
      <c r="G108" s="26">
        <f t="shared" si="7"/>
        <v>60</v>
      </c>
      <c r="H108" s="29">
        <f t="shared" si="9"/>
        <v>30</v>
      </c>
      <c r="I108" s="29">
        <f t="shared" si="11"/>
        <v>15</v>
      </c>
      <c r="J108" s="29">
        <f t="shared" si="10"/>
        <v>15</v>
      </c>
      <c r="K108" s="29"/>
      <c r="L108" s="33"/>
      <c r="M108" s="29"/>
      <c r="N108" s="29"/>
      <c r="O108" s="30"/>
      <c r="P108" s="157"/>
      <c r="Q108" s="63"/>
      <c r="R108" s="63"/>
      <c r="S108" s="64"/>
      <c r="T108" s="504">
        <v>30</v>
      </c>
      <c r="U108" s="63">
        <v>15</v>
      </c>
      <c r="V108" s="63">
        <v>15</v>
      </c>
      <c r="W108" s="64"/>
      <c r="X108" s="157"/>
      <c r="Y108" s="63"/>
      <c r="Z108" s="63"/>
      <c r="AA108" s="64"/>
      <c r="AB108" s="157"/>
      <c r="AC108" s="63"/>
      <c r="AD108" s="63"/>
      <c r="AE108" s="64"/>
      <c r="AF108" s="157"/>
      <c r="AG108" s="63"/>
      <c r="AH108" s="63"/>
      <c r="AI108" s="64"/>
      <c r="AJ108" s="157"/>
      <c r="AK108" s="63"/>
      <c r="AL108" s="63"/>
      <c r="AM108" s="64"/>
    </row>
    <row r="109" spans="1:39" s="97" customFormat="1" ht="18" customHeight="1">
      <c r="A109" s="28" t="s">
        <v>60</v>
      </c>
      <c r="B109" s="597" t="s">
        <v>97</v>
      </c>
      <c r="C109" s="598"/>
      <c r="D109" s="160"/>
      <c r="E109" s="187">
        <v>2</v>
      </c>
      <c r="F109" s="30">
        <v>3</v>
      </c>
      <c r="G109" s="26">
        <f t="shared" si="7"/>
        <v>45</v>
      </c>
      <c r="H109" s="29">
        <f t="shared" si="9"/>
        <v>15</v>
      </c>
      <c r="I109" s="29"/>
      <c r="J109" s="29">
        <f t="shared" si="10"/>
        <v>30</v>
      </c>
      <c r="K109" s="29"/>
      <c r="L109" s="33">
        <v>15</v>
      </c>
      <c r="M109" s="29"/>
      <c r="N109" s="29">
        <v>30</v>
      </c>
      <c r="O109" s="30"/>
      <c r="P109" s="157"/>
      <c r="Q109" s="63"/>
      <c r="R109" s="63"/>
      <c r="S109" s="64"/>
      <c r="T109" s="157"/>
      <c r="U109" s="63"/>
      <c r="V109" s="63"/>
      <c r="W109" s="64"/>
      <c r="X109" s="157"/>
      <c r="Y109" s="63"/>
      <c r="Z109" s="63"/>
      <c r="AA109" s="64"/>
      <c r="AB109" s="157"/>
      <c r="AC109" s="63"/>
      <c r="AD109" s="63"/>
      <c r="AE109" s="64"/>
      <c r="AF109" s="157"/>
      <c r="AG109" s="63"/>
      <c r="AH109" s="63"/>
      <c r="AI109" s="64"/>
      <c r="AJ109" s="157"/>
      <c r="AK109" s="63"/>
      <c r="AL109" s="63"/>
      <c r="AM109" s="64"/>
    </row>
    <row r="110" spans="1:39" s="97" customFormat="1" ht="18" customHeight="1">
      <c r="A110" s="28" t="s">
        <v>98</v>
      </c>
      <c r="B110" s="597" t="s">
        <v>99</v>
      </c>
      <c r="C110" s="598"/>
      <c r="D110" s="160"/>
      <c r="E110" s="187">
        <v>2</v>
      </c>
      <c r="F110" s="30">
        <v>4</v>
      </c>
      <c r="G110" s="34">
        <f t="shared" si="7"/>
        <v>60</v>
      </c>
      <c r="H110" s="29"/>
      <c r="I110" s="29"/>
      <c r="J110" s="29">
        <f t="shared" si="10"/>
        <v>60</v>
      </c>
      <c r="K110" s="29"/>
      <c r="L110" s="33"/>
      <c r="M110" s="29"/>
      <c r="N110" s="29"/>
      <c r="O110" s="30"/>
      <c r="P110" s="157"/>
      <c r="Q110" s="63"/>
      <c r="R110" s="63">
        <v>30</v>
      </c>
      <c r="S110" s="64"/>
      <c r="T110" s="157"/>
      <c r="U110" s="63"/>
      <c r="V110" s="63">
        <v>30</v>
      </c>
      <c r="W110" s="64"/>
      <c r="X110" s="157"/>
      <c r="Y110" s="63"/>
      <c r="Z110" s="63"/>
      <c r="AA110" s="64"/>
      <c r="AB110" s="157"/>
      <c r="AC110" s="63"/>
      <c r="AD110" s="63"/>
      <c r="AE110" s="64"/>
      <c r="AF110" s="157"/>
      <c r="AG110" s="63"/>
      <c r="AH110" s="63"/>
      <c r="AI110" s="64"/>
      <c r="AJ110" s="157"/>
      <c r="AK110" s="63"/>
      <c r="AL110" s="63"/>
      <c r="AM110" s="64"/>
    </row>
    <row r="111" spans="1:39" s="97" customFormat="1" ht="18" customHeight="1">
      <c r="A111" s="28" t="s">
        <v>100</v>
      </c>
      <c r="B111" s="597" t="s">
        <v>101</v>
      </c>
      <c r="C111" s="598"/>
      <c r="D111" s="160"/>
      <c r="E111" s="187">
        <v>2</v>
      </c>
      <c r="F111" s="30">
        <v>3</v>
      </c>
      <c r="G111" s="34">
        <f t="shared" si="7"/>
        <v>30</v>
      </c>
      <c r="H111" s="29">
        <f t="shared" si="9"/>
        <v>15</v>
      </c>
      <c r="I111" s="29"/>
      <c r="J111" s="29"/>
      <c r="K111" s="29">
        <f t="shared" ref="K111" si="12">O111+S111+W111+AA111+AE111+AI111+AM111</f>
        <v>15</v>
      </c>
      <c r="L111" s="33"/>
      <c r="M111" s="29"/>
      <c r="N111" s="29"/>
      <c r="O111" s="30"/>
      <c r="P111" s="157"/>
      <c r="Q111" s="63"/>
      <c r="R111" s="63"/>
      <c r="S111" s="64"/>
      <c r="T111" s="157">
        <v>15</v>
      </c>
      <c r="U111" s="63"/>
      <c r="V111" s="63"/>
      <c r="W111" s="64">
        <v>15</v>
      </c>
      <c r="X111" s="157"/>
      <c r="Y111" s="63"/>
      <c r="Z111" s="63"/>
      <c r="AA111" s="64"/>
      <c r="AB111" s="157"/>
      <c r="AC111" s="161"/>
      <c r="AD111" s="63"/>
      <c r="AE111" s="479"/>
      <c r="AF111" s="157"/>
      <c r="AG111" s="63"/>
      <c r="AH111" s="63"/>
      <c r="AI111" s="64"/>
      <c r="AJ111" s="157"/>
      <c r="AK111" s="63"/>
      <c r="AL111" s="63"/>
      <c r="AM111" s="64"/>
    </row>
    <row r="112" spans="1:39" s="97" customFormat="1" ht="18" customHeight="1">
      <c r="A112" s="28" t="s">
        <v>102</v>
      </c>
      <c r="B112" s="597" t="s">
        <v>103</v>
      </c>
      <c r="C112" s="598"/>
      <c r="D112" s="158"/>
      <c r="E112" s="182">
        <v>1</v>
      </c>
      <c r="F112" s="30">
        <v>3</v>
      </c>
      <c r="G112" s="34">
        <f t="shared" si="7"/>
        <v>30</v>
      </c>
      <c r="H112" s="29">
        <f t="shared" si="9"/>
        <v>30</v>
      </c>
      <c r="I112" s="29"/>
      <c r="J112" s="29"/>
      <c r="K112" s="29"/>
      <c r="L112" s="33">
        <v>30</v>
      </c>
      <c r="M112" s="29"/>
      <c r="N112" s="29"/>
      <c r="O112" s="30"/>
      <c r="P112" s="157"/>
      <c r="Q112" s="63"/>
      <c r="R112" s="63"/>
      <c r="S112" s="64"/>
      <c r="T112" s="157"/>
      <c r="U112" s="63"/>
      <c r="V112" s="63"/>
      <c r="W112" s="64"/>
      <c r="X112" s="157"/>
      <c r="Y112" s="63"/>
      <c r="Z112" s="63"/>
      <c r="AA112" s="64"/>
      <c r="AB112" s="157"/>
      <c r="AC112" s="63"/>
      <c r="AD112" s="156"/>
      <c r="AE112" s="64"/>
      <c r="AF112" s="157"/>
      <c r="AG112" s="63"/>
      <c r="AH112" s="63"/>
      <c r="AI112" s="64"/>
      <c r="AJ112" s="157"/>
      <c r="AK112" s="63"/>
      <c r="AL112" s="63"/>
      <c r="AM112" s="64"/>
    </row>
    <row r="113" spans="1:41" s="97" customFormat="1" ht="18" customHeight="1">
      <c r="A113" s="28" t="s">
        <v>104</v>
      </c>
      <c r="B113" s="597" t="s">
        <v>105</v>
      </c>
      <c r="C113" s="598"/>
      <c r="D113" s="158"/>
      <c r="E113" s="182">
        <v>2</v>
      </c>
      <c r="F113" s="106">
        <v>4</v>
      </c>
      <c r="G113" s="34">
        <f t="shared" si="7"/>
        <v>60</v>
      </c>
      <c r="H113" s="29">
        <f t="shared" si="9"/>
        <v>30</v>
      </c>
      <c r="I113" s="29"/>
      <c r="J113" s="29"/>
      <c r="K113" s="29">
        <v>30</v>
      </c>
      <c r="L113" s="33">
        <v>30</v>
      </c>
      <c r="M113" s="29"/>
      <c r="N113" s="29"/>
      <c r="O113" s="30">
        <v>30</v>
      </c>
      <c r="P113" s="401"/>
      <c r="Q113" s="402"/>
      <c r="R113" s="402"/>
      <c r="S113" s="403"/>
      <c r="T113" s="157"/>
      <c r="U113" s="63"/>
      <c r="V113" s="63"/>
      <c r="W113" s="64"/>
      <c r="X113" s="157"/>
      <c r="Y113" s="63"/>
      <c r="Z113" s="63"/>
      <c r="AA113" s="64"/>
      <c r="AB113" s="157"/>
      <c r="AC113" s="63"/>
      <c r="AD113" s="63"/>
      <c r="AE113" s="64"/>
      <c r="AF113" s="157"/>
      <c r="AG113" s="63"/>
      <c r="AH113" s="63"/>
      <c r="AI113" s="64"/>
      <c r="AJ113" s="157"/>
      <c r="AK113" s="63"/>
      <c r="AL113" s="63"/>
      <c r="AM113" s="64"/>
    </row>
    <row r="114" spans="1:41" s="97" customFormat="1" ht="18" customHeight="1" thickBot="1">
      <c r="A114" s="35"/>
      <c r="B114" s="198"/>
      <c r="C114" s="199"/>
      <c r="D114" s="158"/>
      <c r="E114" s="165"/>
      <c r="F114" s="70"/>
      <c r="G114" s="65"/>
      <c r="H114" s="156"/>
      <c r="I114" s="156"/>
      <c r="J114" s="156"/>
      <c r="K114" s="156"/>
      <c r="L114" s="65"/>
      <c r="M114" s="63"/>
      <c r="N114" s="63"/>
      <c r="O114" s="64"/>
      <c r="P114" s="157"/>
      <c r="Q114" s="63"/>
      <c r="R114" s="63"/>
      <c r="S114" s="64"/>
      <c r="T114" s="157"/>
      <c r="U114" s="63"/>
      <c r="V114" s="63"/>
      <c r="W114" s="64"/>
      <c r="X114" s="157"/>
      <c r="Y114" s="63"/>
      <c r="Z114" s="63"/>
      <c r="AA114" s="64"/>
      <c r="AB114" s="157"/>
      <c r="AC114" s="63"/>
      <c r="AD114" s="63"/>
      <c r="AE114" s="64"/>
      <c r="AF114" s="157"/>
      <c r="AG114" s="63"/>
      <c r="AH114" s="63"/>
      <c r="AI114" s="64"/>
      <c r="AJ114" s="157"/>
      <c r="AK114" s="63"/>
      <c r="AL114" s="63"/>
      <c r="AM114" s="64"/>
    </row>
    <row r="115" spans="1:41" s="97" customFormat="1" ht="13.5" customHeight="1" thickTop="1">
      <c r="A115" s="112"/>
      <c r="B115" s="603" t="s">
        <v>62</v>
      </c>
      <c r="C115" s="604"/>
      <c r="D115" s="607">
        <f t="shared" ref="D115:AM115" si="13">SUM(D104:D114)</f>
        <v>7</v>
      </c>
      <c r="E115" s="609">
        <f t="shared" si="13"/>
        <v>18</v>
      </c>
      <c r="F115" s="611">
        <f t="shared" si="13"/>
        <v>48</v>
      </c>
      <c r="G115" s="613">
        <f t="shared" si="13"/>
        <v>585</v>
      </c>
      <c r="H115" s="609">
        <f t="shared" si="13"/>
        <v>270</v>
      </c>
      <c r="I115" s="609">
        <f t="shared" si="13"/>
        <v>90</v>
      </c>
      <c r="J115" s="609">
        <f t="shared" si="13"/>
        <v>180</v>
      </c>
      <c r="K115" s="611">
        <f t="shared" si="13"/>
        <v>45</v>
      </c>
      <c r="L115" s="113">
        <f t="shared" si="13"/>
        <v>135</v>
      </c>
      <c r="M115" s="114">
        <f t="shared" si="13"/>
        <v>15</v>
      </c>
      <c r="N115" s="114">
        <f t="shared" si="13"/>
        <v>45</v>
      </c>
      <c r="O115" s="115">
        <f t="shared" si="13"/>
        <v>30</v>
      </c>
      <c r="P115" s="113">
        <f t="shared" si="13"/>
        <v>45</v>
      </c>
      <c r="Q115" s="114">
        <f t="shared" si="13"/>
        <v>15</v>
      </c>
      <c r="R115" s="114">
        <f t="shared" si="13"/>
        <v>60</v>
      </c>
      <c r="S115" s="116">
        <f t="shared" si="13"/>
        <v>0</v>
      </c>
      <c r="T115" s="117">
        <f t="shared" si="13"/>
        <v>90</v>
      </c>
      <c r="U115" s="114">
        <f t="shared" si="13"/>
        <v>60</v>
      </c>
      <c r="V115" s="114">
        <f t="shared" si="13"/>
        <v>75</v>
      </c>
      <c r="W115" s="115">
        <f t="shared" si="13"/>
        <v>15</v>
      </c>
      <c r="X115" s="113">
        <f t="shared" si="13"/>
        <v>0</v>
      </c>
      <c r="Y115" s="114">
        <f t="shared" si="13"/>
        <v>0</v>
      </c>
      <c r="Z115" s="114">
        <f t="shared" si="13"/>
        <v>0</v>
      </c>
      <c r="AA115" s="116">
        <f t="shared" si="13"/>
        <v>0</v>
      </c>
      <c r="AB115" s="117">
        <f t="shared" si="13"/>
        <v>0</v>
      </c>
      <c r="AC115" s="114">
        <f t="shared" si="13"/>
        <v>0</v>
      </c>
      <c r="AD115" s="114">
        <f t="shared" si="13"/>
        <v>0</v>
      </c>
      <c r="AE115" s="115">
        <f t="shared" si="13"/>
        <v>0</v>
      </c>
      <c r="AF115" s="113">
        <f t="shared" si="13"/>
        <v>0</v>
      </c>
      <c r="AG115" s="114">
        <f t="shared" si="13"/>
        <v>0</v>
      </c>
      <c r="AH115" s="114">
        <f t="shared" si="13"/>
        <v>0</v>
      </c>
      <c r="AI115" s="116">
        <f t="shared" si="13"/>
        <v>0</v>
      </c>
      <c r="AJ115" s="117">
        <f t="shared" si="13"/>
        <v>0</v>
      </c>
      <c r="AK115" s="114">
        <f t="shared" si="13"/>
        <v>0</v>
      </c>
      <c r="AL115" s="114">
        <f t="shared" si="13"/>
        <v>0</v>
      </c>
      <c r="AM115" s="116">
        <f t="shared" si="13"/>
        <v>0</v>
      </c>
    </row>
    <row r="116" spans="1:41" s="97" customFormat="1" ht="13.5" customHeight="1" thickBot="1">
      <c r="A116" s="118"/>
      <c r="B116" s="605"/>
      <c r="C116" s="606"/>
      <c r="D116" s="608"/>
      <c r="E116" s="610"/>
      <c r="F116" s="612"/>
      <c r="G116" s="668"/>
      <c r="H116" s="669"/>
      <c r="I116" s="669"/>
      <c r="J116" s="669"/>
      <c r="K116" s="670"/>
      <c r="L116" s="615">
        <f>SUM(L115:O115)</f>
        <v>225</v>
      </c>
      <c r="M116" s="616"/>
      <c r="N116" s="616"/>
      <c r="O116" s="617"/>
      <c r="P116" s="615">
        <f>SUM(P115:S115)</f>
        <v>120</v>
      </c>
      <c r="Q116" s="616"/>
      <c r="R116" s="616"/>
      <c r="S116" s="617"/>
      <c r="T116" s="615">
        <f>SUM(T115:W115)</f>
        <v>240</v>
      </c>
      <c r="U116" s="616"/>
      <c r="V116" s="616"/>
      <c r="W116" s="617"/>
      <c r="X116" s="615">
        <f>SUM(X115:AA115)</f>
        <v>0</v>
      </c>
      <c r="Y116" s="616"/>
      <c r="Z116" s="616"/>
      <c r="AA116" s="617"/>
      <c r="AB116" s="615">
        <f>SUM(AB115:AE115)</f>
        <v>0</v>
      </c>
      <c r="AC116" s="616"/>
      <c r="AD116" s="616"/>
      <c r="AE116" s="617"/>
      <c r="AF116" s="615">
        <f>SUM(AF115:AI115)</f>
        <v>0</v>
      </c>
      <c r="AG116" s="616"/>
      <c r="AH116" s="616"/>
      <c r="AI116" s="617"/>
      <c r="AJ116" s="615">
        <f>SUM(AJ115:AM115)</f>
        <v>0</v>
      </c>
      <c r="AK116" s="616"/>
      <c r="AL116" s="616"/>
      <c r="AM116" s="617"/>
    </row>
    <row r="117" spans="1:41" s="97" customFormat="1" ht="12.75" customHeight="1">
      <c r="A117" s="618" t="s">
        <v>106</v>
      </c>
      <c r="B117" s="619"/>
      <c r="C117" s="620"/>
      <c r="D117" s="621" t="s">
        <v>39</v>
      </c>
      <c r="E117" s="622" t="s">
        <v>40</v>
      </c>
      <c r="F117" s="577" t="s">
        <v>12</v>
      </c>
      <c r="G117" s="623" t="s">
        <v>30</v>
      </c>
      <c r="H117" s="567" t="s">
        <v>41</v>
      </c>
      <c r="I117" s="567" t="s">
        <v>42</v>
      </c>
      <c r="J117" s="567" t="s">
        <v>43</v>
      </c>
      <c r="K117" s="568" t="s">
        <v>44</v>
      </c>
      <c r="L117" s="569" t="s">
        <v>32</v>
      </c>
      <c r="M117" s="570"/>
      <c r="N117" s="570"/>
      <c r="O117" s="571"/>
      <c r="P117" s="569" t="s">
        <v>33</v>
      </c>
      <c r="Q117" s="570"/>
      <c r="R117" s="570"/>
      <c r="S117" s="571"/>
      <c r="T117" s="569" t="s">
        <v>34</v>
      </c>
      <c r="U117" s="570"/>
      <c r="V117" s="570"/>
      <c r="W117" s="571"/>
      <c r="X117" s="569" t="s">
        <v>35</v>
      </c>
      <c r="Y117" s="570"/>
      <c r="Z117" s="570"/>
      <c r="AA117" s="571"/>
      <c r="AB117" s="569" t="s">
        <v>36</v>
      </c>
      <c r="AC117" s="570"/>
      <c r="AD117" s="570"/>
      <c r="AE117" s="571"/>
      <c r="AF117" s="569" t="s">
        <v>37</v>
      </c>
      <c r="AG117" s="570"/>
      <c r="AH117" s="570"/>
      <c r="AI117" s="571"/>
      <c r="AJ117" s="569" t="s">
        <v>38</v>
      </c>
      <c r="AK117" s="570"/>
      <c r="AL117" s="570"/>
      <c r="AM117" s="571"/>
    </row>
    <row r="118" spans="1:41" s="97" customFormat="1">
      <c r="A118" s="618"/>
      <c r="B118" s="619"/>
      <c r="C118" s="620"/>
      <c r="D118" s="572"/>
      <c r="E118" s="622"/>
      <c r="F118" s="578"/>
      <c r="G118" s="623"/>
      <c r="H118" s="567"/>
      <c r="I118" s="567"/>
      <c r="J118" s="567"/>
      <c r="K118" s="568"/>
      <c r="L118" s="583" t="s">
        <v>41</v>
      </c>
      <c r="M118" s="585" t="s">
        <v>42</v>
      </c>
      <c r="N118" s="581" t="s">
        <v>46</v>
      </c>
      <c r="O118" s="577" t="s">
        <v>47</v>
      </c>
      <c r="P118" s="583" t="s">
        <v>41</v>
      </c>
      <c r="Q118" s="585" t="s">
        <v>42</v>
      </c>
      <c r="R118" s="581" t="s">
        <v>46</v>
      </c>
      <c r="S118" s="577" t="s">
        <v>47</v>
      </c>
      <c r="T118" s="583" t="s">
        <v>41</v>
      </c>
      <c r="U118" s="585" t="s">
        <v>42</v>
      </c>
      <c r="V118" s="581" t="s">
        <v>46</v>
      </c>
      <c r="W118" s="577" t="s">
        <v>47</v>
      </c>
      <c r="X118" s="583" t="s">
        <v>41</v>
      </c>
      <c r="Y118" s="585" t="s">
        <v>42</v>
      </c>
      <c r="Z118" s="581" t="s">
        <v>46</v>
      </c>
      <c r="AA118" s="577" t="s">
        <v>47</v>
      </c>
      <c r="AB118" s="583" t="s">
        <v>41</v>
      </c>
      <c r="AC118" s="585" t="s">
        <v>42</v>
      </c>
      <c r="AD118" s="581" t="s">
        <v>46</v>
      </c>
      <c r="AE118" s="577" t="s">
        <v>47</v>
      </c>
      <c r="AF118" s="583" t="s">
        <v>41</v>
      </c>
      <c r="AG118" s="585" t="s">
        <v>42</v>
      </c>
      <c r="AH118" s="581" t="s">
        <v>46</v>
      </c>
      <c r="AI118" s="577" t="s">
        <v>47</v>
      </c>
      <c r="AJ118" s="583" t="s">
        <v>41</v>
      </c>
      <c r="AK118" s="585" t="s">
        <v>42</v>
      </c>
      <c r="AL118" s="581" t="s">
        <v>46</v>
      </c>
      <c r="AM118" s="577" t="s">
        <v>47</v>
      </c>
    </row>
    <row r="119" spans="1:41" s="97" customFormat="1" ht="13.5" thickBot="1">
      <c r="A119" s="618"/>
      <c r="B119" s="619"/>
      <c r="C119" s="620"/>
      <c r="D119" s="573"/>
      <c r="E119" s="582"/>
      <c r="F119" s="579"/>
      <c r="G119" s="584"/>
      <c r="H119" s="580"/>
      <c r="I119" s="580"/>
      <c r="J119" s="580"/>
      <c r="K119" s="591"/>
      <c r="L119" s="584"/>
      <c r="M119" s="586"/>
      <c r="N119" s="582"/>
      <c r="O119" s="579"/>
      <c r="P119" s="584"/>
      <c r="Q119" s="586"/>
      <c r="R119" s="582"/>
      <c r="S119" s="579"/>
      <c r="T119" s="584"/>
      <c r="U119" s="586"/>
      <c r="V119" s="582"/>
      <c r="W119" s="579"/>
      <c r="X119" s="584"/>
      <c r="Y119" s="586"/>
      <c r="Z119" s="582"/>
      <c r="AA119" s="579"/>
      <c r="AB119" s="584"/>
      <c r="AC119" s="586"/>
      <c r="AD119" s="582"/>
      <c r="AE119" s="579"/>
      <c r="AF119" s="584"/>
      <c r="AG119" s="586"/>
      <c r="AH119" s="582"/>
      <c r="AI119" s="579"/>
      <c r="AJ119" s="584"/>
      <c r="AK119" s="586"/>
      <c r="AL119" s="582"/>
      <c r="AM119" s="579"/>
    </row>
    <row r="120" spans="1:41" s="97" customFormat="1" ht="12.75" customHeight="1">
      <c r="A120" s="618"/>
      <c r="B120" s="619"/>
      <c r="C120" s="620"/>
      <c r="D120" s="624">
        <f t="shared" ref="D120:AM120" si="14">SUM(D67+D115)</f>
        <v>7</v>
      </c>
      <c r="E120" s="626">
        <f t="shared" si="14"/>
        <v>29</v>
      </c>
      <c r="F120" s="626">
        <f t="shared" si="14"/>
        <v>66</v>
      </c>
      <c r="G120" s="630">
        <f t="shared" si="14"/>
        <v>840</v>
      </c>
      <c r="H120" s="626">
        <f t="shared" si="14"/>
        <v>345</v>
      </c>
      <c r="I120" s="626">
        <f t="shared" si="14"/>
        <v>150</v>
      </c>
      <c r="J120" s="626">
        <f t="shared" si="14"/>
        <v>300</v>
      </c>
      <c r="K120" s="626">
        <f t="shared" si="14"/>
        <v>45</v>
      </c>
      <c r="L120" s="121">
        <f t="shared" si="14"/>
        <v>165</v>
      </c>
      <c r="M120" s="122">
        <f t="shared" si="14"/>
        <v>15</v>
      </c>
      <c r="N120" s="122">
        <f t="shared" si="14"/>
        <v>45</v>
      </c>
      <c r="O120" s="124">
        <f t="shared" si="14"/>
        <v>30</v>
      </c>
      <c r="P120" s="125">
        <f t="shared" si="14"/>
        <v>45</v>
      </c>
      <c r="Q120" s="122">
        <f t="shared" si="14"/>
        <v>15</v>
      </c>
      <c r="R120" s="122">
        <f t="shared" si="14"/>
        <v>60</v>
      </c>
      <c r="S120" s="123">
        <f t="shared" si="14"/>
        <v>0</v>
      </c>
      <c r="T120" s="121">
        <f t="shared" si="14"/>
        <v>90</v>
      </c>
      <c r="U120" s="122">
        <f t="shared" si="14"/>
        <v>90</v>
      </c>
      <c r="V120" s="122">
        <f t="shared" si="14"/>
        <v>105</v>
      </c>
      <c r="W120" s="124">
        <f t="shared" si="14"/>
        <v>15</v>
      </c>
      <c r="X120" s="125">
        <f t="shared" si="14"/>
        <v>0</v>
      </c>
      <c r="Y120" s="122">
        <f t="shared" si="14"/>
        <v>30</v>
      </c>
      <c r="Z120" s="122">
        <f t="shared" si="14"/>
        <v>30</v>
      </c>
      <c r="AA120" s="123">
        <f t="shared" si="14"/>
        <v>0</v>
      </c>
      <c r="AB120" s="121">
        <f t="shared" si="14"/>
        <v>0</v>
      </c>
      <c r="AC120" s="122">
        <f t="shared" si="14"/>
        <v>0</v>
      </c>
      <c r="AD120" s="122">
        <f t="shared" si="14"/>
        <v>30</v>
      </c>
      <c r="AE120" s="124">
        <f t="shared" si="14"/>
        <v>0</v>
      </c>
      <c r="AF120" s="125">
        <f t="shared" si="14"/>
        <v>15</v>
      </c>
      <c r="AG120" s="122">
        <f t="shared" si="14"/>
        <v>0</v>
      </c>
      <c r="AH120" s="122">
        <f t="shared" si="14"/>
        <v>30</v>
      </c>
      <c r="AI120" s="123">
        <f t="shared" si="14"/>
        <v>0</v>
      </c>
      <c r="AJ120" s="121">
        <f t="shared" si="14"/>
        <v>30</v>
      </c>
      <c r="AK120" s="122">
        <f t="shared" si="14"/>
        <v>0</v>
      </c>
      <c r="AL120" s="122">
        <f t="shared" si="14"/>
        <v>0</v>
      </c>
      <c r="AM120" s="124">
        <f t="shared" si="14"/>
        <v>0</v>
      </c>
      <c r="AO120" s="97" t="s">
        <v>64</v>
      </c>
    </row>
    <row r="121" spans="1:41" s="97" customFormat="1" ht="13.5" customHeight="1" thickBot="1">
      <c r="A121" s="618"/>
      <c r="B121" s="619"/>
      <c r="C121" s="620"/>
      <c r="D121" s="625"/>
      <c r="E121" s="627"/>
      <c r="F121" s="627"/>
      <c r="G121" s="631"/>
      <c r="H121" s="627"/>
      <c r="I121" s="627"/>
      <c r="J121" s="627"/>
      <c r="K121" s="627"/>
      <c r="L121" s="632">
        <f>SUM(L120:O120)</f>
        <v>255</v>
      </c>
      <c r="M121" s="633"/>
      <c r="N121" s="633"/>
      <c r="O121" s="634"/>
      <c r="P121" s="632">
        <f>SUM(P120:S120)</f>
        <v>120</v>
      </c>
      <c r="Q121" s="633"/>
      <c r="R121" s="633"/>
      <c r="S121" s="634"/>
      <c r="T121" s="632">
        <f>SUM(T120:W120)</f>
        <v>300</v>
      </c>
      <c r="U121" s="633"/>
      <c r="V121" s="633"/>
      <c r="W121" s="634"/>
      <c r="X121" s="632">
        <f>SUM(X120:AA120)</f>
        <v>60</v>
      </c>
      <c r="Y121" s="633"/>
      <c r="Z121" s="633"/>
      <c r="AA121" s="634"/>
      <c r="AB121" s="632">
        <f>SUM(AB120:AE120)</f>
        <v>30</v>
      </c>
      <c r="AC121" s="633"/>
      <c r="AD121" s="633"/>
      <c r="AE121" s="634"/>
      <c r="AF121" s="632">
        <f>SUM(AF120:AI120)</f>
        <v>45</v>
      </c>
      <c r="AG121" s="633"/>
      <c r="AH121" s="633"/>
      <c r="AI121" s="634"/>
      <c r="AJ121" s="632">
        <f>SUM(AJ120:AM120)</f>
        <v>30</v>
      </c>
      <c r="AK121" s="633"/>
      <c r="AL121" s="633"/>
      <c r="AM121" s="634"/>
      <c r="AO121" s="97">
        <f>SUM(L121:AM121)</f>
        <v>840</v>
      </c>
    </row>
    <row r="122" spans="1:41" s="97" customFormat="1" ht="12.75" customHeight="1">
      <c r="A122" s="618"/>
      <c r="B122" s="619"/>
      <c r="C122" s="620"/>
      <c r="D122" s="646" t="s">
        <v>65</v>
      </c>
      <c r="E122" s="527"/>
      <c r="F122" s="647"/>
      <c r="G122" s="653" t="s">
        <v>66</v>
      </c>
      <c r="H122" s="562"/>
      <c r="I122" s="562"/>
      <c r="J122" s="562"/>
      <c r="K122" s="563"/>
      <c r="L122" s="671">
        <f>L74+2</f>
        <v>2</v>
      </c>
      <c r="M122" s="672"/>
      <c r="N122" s="672"/>
      <c r="O122" s="673"/>
      <c r="P122" s="671">
        <f>P74+2</f>
        <v>2</v>
      </c>
      <c r="Q122" s="672"/>
      <c r="R122" s="672"/>
      <c r="S122" s="673"/>
      <c r="T122" s="671">
        <f>T74+3</f>
        <v>3</v>
      </c>
      <c r="U122" s="672"/>
      <c r="V122" s="672"/>
      <c r="W122" s="673"/>
      <c r="X122" s="671">
        <f t="shared" ref="X122" si="15">X74</f>
        <v>0</v>
      </c>
      <c r="Y122" s="672"/>
      <c r="Z122" s="672"/>
      <c r="AA122" s="673"/>
      <c r="AB122" s="671">
        <f t="shared" ref="AB122" si="16">AB74</f>
        <v>0</v>
      </c>
      <c r="AC122" s="672"/>
      <c r="AD122" s="672"/>
      <c r="AE122" s="673"/>
      <c r="AF122" s="671">
        <f t="shared" ref="AF122" si="17">AF74</f>
        <v>0</v>
      </c>
      <c r="AG122" s="672"/>
      <c r="AH122" s="672"/>
      <c r="AI122" s="673"/>
      <c r="AJ122" s="671">
        <f t="shared" ref="AJ122" si="18">AJ74</f>
        <v>0</v>
      </c>
      <c r="AK122" s="672"/>
      <c r="AL122" s="672"/>
      <c r="AM122" s="673"/>
      <c r="AO122" s="97">
        <f>SUM(L122:AM122)</f>
        <v>7</v>
      </c>
    </row>
    <row r="123" spans="1:41" s="97" customFormat="1" ht="12.75" customHeight="1">
      <c r="A123" s="618"/>
      <c r="B123" s="619"/>
      <c r="C123" s="620"/>
      <c r="D123" s="648"/>
      <c r="E123" s="532"/>
      <c r="F123" s="649"/>
      <c r="G123" s="638" t="s">
        <v>67</v>
      </c>
      <c r="H123" s="639"/>
      <c r="I123" s="639"/>
      <c r="J123" s="639"/>
      <c r="K123" s="640"/>
      <c r="L123" s="674">
        <f>L75+6</f>
        <v>8</v>
      </c>
      <c r="M123" s="675"/>
      <c r="N123" s="675"/>
      <c r="O123" s="676"/>
      <c r="P123" s="674">
        <f>P75+3</f>
        <v>3</v>
      </c>
      <c r="Q123" s="675"/>
      <c r="R123" s="675"/>
      <c r="S123" s="676"/>
      <c r="T123" s="674">
        <f>T75+8</f>
        <v>10</v>
      </c>
      <c r="U123" s="675"/>
      <c r="V123" s="675"/>
      <c r="W123" s="676"/>
      <c r="X123" s="674">
        <f t="shared" ref="X123:AJ123" si="19">X75</f>
        <v>2</v>
      </c>
      <c r="Y123" s="675"/>
      <c r="Z123" s="675"/>
      <c r="AA123" s="676"/>
      <c r="AB123" s="674">
        <f t="shared" si="19"/>
        <v>1</v>
      </c>
      <c r="AC123" s="675"/>
      <c r="AD123" s="675"/>
      <c r="AE123" s="676"/>
      <c r="AF123" s="674">
        <f t="shared" si="19"/>
        <v>2</v>
      </c>
      <c r="AG123" s="675"/>
      <c r="AH123" s="675"/>
      <c r="AI123" s="676"/>
      <c r="AJ123" s="674">
        <f t="shared" si="19"/>
        <v>2</v>
      </c>
      <c r="AK123" s="675"/>
      <c r="AL123" s="675"/>
      <c r="AM123" s="676"/>
      <c r="AO123" s="97">
        <f>SUM(L123:AM123)</f>
        <v>28</v>
      </c>
    </row>
    <row r="124" spans="1:41" s="97" customFormat="1" ht="13.5" customHeight="1" thickBot="1">
      <c r="A124" s="618"/>
      <c r="B124" s="619"/>
      <c r="C124" s="620"/>
      <c r="D124" s="650"/>
      <c r="E124" s="651"/>
      <c r="F124" s="652"/>
      <c r="G124" s="638" t="s">
        <v>12</v>
      </c>
      <c r="H124" s="639"/>
      <c r="I124" s="639"/>
      <c r="J124" s="639"/>
      <c r="K124" s="640"/>
      <c r="L124" s="677">
        <v>23</v>
      </c>
      <c r="M124" s="678"/>
      <c r="N124" s="678"/>
      <c r="O124" s="679"/>
      <c r="P124" s="677">
        <v>13</v>
      </c>
      <c r="Q124" s="678"/>
      <c r="R124" s="678"/>
      <c r="S124" s="679"/>
      <c r="T124" s="677">
        <v>18</v>
      </c>
      <c r="U124" s="678"/>
      <c r="V124" s="678"/>
      <c r="W124" s="679"/>
      <c r="X124" s="677">
        <v>2</v>
      </c>
      <c r="Y124" s="678"/>
      <c r="Z124" s="678"/>
      <c r="AA124" s="679"/>
      <c r="AB124" s="677">
        <v>2</v>
      </c>
      <c r="AC124" s="678"/>
      <c r="AD124" s="678"/>
      <c r="AE124" s="679"/>
      <c r="AF124" s="677">
        <v>4</v>
      </c>
      <c r="AG124" s="678"/>
      <c r="AH124" s="678"/>
      <c r="AI124" s="679"/>
      <c r="AJ124" s="677">
        <v>4</v>
      </c>
      <c r="AK124" s="678"/>
      <c r="AL124" s="678"/>
      <c r="AM124" s="679"/>
      <c r="AO124" s="97">
        <f>SUM(L124:AM124)</f>
        <v>66</v>
      </c>
    </row>
    <row r="125" spans="1:41" s="97" customFormat="1">
      <c r="A125" s="126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466"/>
      <c r="V125" s="127"/>
      <c r="W125" s="127"/>
      <c r="X125" s="127"/>
      <c r="Y125" s="127"/>
      <c r="Z125" s="466"/>
      <c r="AA125" s="467"/>
      <c r="AB125" s="128"/>
      <c r="AC125" s="495" t="s">
        <v>267</v>
      </c>
      <c r="AD125" s="127"/>
      <c r="AE125" s="127"/>
      <c r="AF125" s="127"/>
      <c r="AG125" s="127"/>
      <c r="AH125" s="127"/>
      <c r="AI125" s="127"/>
      <c r="AJ125" s="127"/>
      <c r="AK125" s="127"/>
      <c r="AL125" s="127"/>
      <c r="AM125" s="129"/>
    </row>
    <row r="126" spans="1:41" s="97" customFormat="1" ht="14.25">
      <c r="A126" s="130" t="s">
        <v>68</v>
      </c>
      <c r="B126" s="131"/>
      <c r="C126" s="131"/>
      <c r="D126" s="131"/>
      <c r="E126" s="131"/>
      <c r="F126" s="131"/>
      <c r="G126" s="131"/>
      <c r="H126" s="469"/>
      <c r="I126" s="469"/>
      <c r="J126" s="469"/>
      <c r="K126" s="469"/>
      <c r="L126" s="469"/>
      <c r="M126" s="469"/>
      <c r="N126" s="469"/>
      <c r="O126" s="469"/>
      <c r="P126" s="469"/>
      <c r="Q126" s="469"/>
      <c r="R126" s="469"/>
      <c r="S126" s="469"/>
      <c r="T126" s="469"/>
      <c r="U126" s="469"/>
      <c r="V126" s="469"/>
      <c r="W126" s="469"/>
      <c r="X126" s="469"/>
      <c r="Y126" s="469"/>
      <c r="Z126" s="469"/>
      <c r="AA126" s="470"/>
      <c r="AB126" s="132"/>
      <c r="AC126" s="494"/>
      <c r="AD126" s="469"/>
      <c r="AE126" s="469"/>
      <c r="AF126" s="469"/>
      <c r="AG126" s="469"/>
      <c r="AH126" s="469"/>
      <c r="AI126" s="469"/>
      <c r="AJ126" s="469"/>
      <c r="AK126" s="469"/>
      <c r="AL126" s="469"/>
      <c r="AM126" s="470"/>
    </row>
    <row r="127" spans="1:41" s="97" customFormat="1" ht="15.75">
      <c r="A127" s="47"/>
      <c r="B127" s="191" t="str">
        <f>B79</f>
        <v>1. Studenta obowiązuje na I roku udział we wszystkich zajęciach, na latach wyższych udział we wszystkich ćwiczeniach (audytoryjne, laboratoryjne, projektowe i seminaria)</v>
      </c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131"/>
      <c r="R127" s="131"/>
      <c r="S127" s="131"/>
      <c r="T127" s="133"/>
      <c r="U127" s="133"/>
      <c r="V127" s="133"/>
      <c r="W127" s="133"/>
      <c r="X127" s="131"/>
      <c r="Y127" s="131"/>
      <c r="Z127" s="469"/>
      <c r="AA127" s="470"/>
      <c r="AB127" s="134"/>
      <c r="AC127" s="493"/>
      <c r="AD127" s="133"/>
      <c r="AE127" s="133"/>
      <c r="AF127" s="469"/>
      <c r="AG127" s="469"/>
      <c r="AH127" s="469"/>
      <c r="AI127" s="469"/>
      <c r="AJ127" s="469"/>
      <c r="AK127" s="99"/>
      <c r="AL127" s="99"/>
      <c r="AM127" s="135"/>
    </row>
    <row r="128" spans="1:41" s="97" customFormat="1" ht="15.75">
      <c r="A128" s="47"/>
      <c r="B128" s="191" t="str">
        <f t="shared" ref="B128:B133" si="20">B80</f>
        <v>2. Język obcy kontynuowany do wyboru spośród: 1. angielski, 2. niemiecki</v>
      </c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191"/>
      <c r="O128" s="191"/>
      <c r="P128" s="191"/>
      <c r="Q128" s="136"/>
      <c r="R128" s="136"/>
      <c r="S128" s="136"/>
      <c r="T128" s="137"/>
      <c r="U128" s="138"/>
      <c r="V128" s="137"/>
      <c r="W128" s="137"/>
      <c r="X128" s="469"/>
      <c r="Y128" s="469"/>
      <c r="Z128" s="469"/>
      <c r="AA128" s="470"/>
      <c r="AB128" s="132"/>
      <c r="AC128" s="138" t="s">
        <v>71</v>
      </c>
      <c r="AD128" s="136"/>
      <c r="AE128" s="136"/>
      <c r="AF128" s="137"/>
      <c r="AG128" s="139"/>
      <c r="AH128" s="469"/>
      <c r="AI128" s="469"/>
      <c r="AJ128" s="139"/>
      <c r="AK128" s="139"/>
      <c r="AL128" s="139"/>
      <c r="AM128" s="470"/>
    </row>
    <row r="129" spans="1:39" s="97" customFormat="1" ht="15.75">
      <c r="A129" s="47"/>
      <c r="B129" s="191" t="str">
        <f t="shared" si="20"/>
        <v>3. Przedmioty humanistyczno-społeczne do wyboru: 1. Sem. I - Podstawy ekonomii              lub Człowiek a środowisko; 2. Sem. VII - Historia nauki i techniki lub</v>
      </c>
      <c r="C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131"/>
      <c r="R129" s="131"/>
      <c r="S129" s="131"/>
      <c r="T129" s="133"/>
      <c r="U129" s="133"/>
      <c r="V129" s="133"/>
      <c r="W129" s="133"/>
      <c r="X129" s="469"/>
      <c r="Y129" s="469"/>
      <c r="Z129" s="469"/>
      <c r="AA129" s="470"/>
      <c r="AB129" s="132"/>
      <c r="AC129" s="137" t="s">
        <v>72</v>
      </c>
      <c r="AD129" s="137" t="s">
        <v>73</v>
      </c>
      <c r="AE129" s="131"/>
      <c r="AF129" s="133"/>
      <c r="AG129" s="469"/>
      <c r="AH129" s="469"/>
      <c r="AI129" s="469"/>
      <c r="AJ129" s="469"/>
      <c r="AK129" s="469"/>
      <c r="AL129" s="469"/>
      <c r="AM129" s="140"/>
    </row>
    <row r="130" spans="1:39" s="97" customFormat="1" ht="15.75">
      <c r="A130" s="47"/>
      <c r="B130" s="191" t="str">
        <f t="shared" si="20"/>
        <v xml:space="preserve">   Psychospołeczne aspekty sukcesu zawodowego;</v>
      </c>
      <c r="C130" s="74"/>
      <c r="D130" s="49"/>
      <c r="E130" s="49"/>
      <c r="F130" s="49"/>
      <c r="G130" s="74"/>
      <c r="H130" s="452"/>
      <c r="I130" s="452"/>
      <c r="J130" s="452"/>
      <c r="K130" s="452"/>
      <c r="L130" s="452"/>
      <c r="M130" s="452"/>
      <c r="N130" s="452"/>
      <c r="O130" s="452"/>
      <c r="P130" s="452"/>
      <c r="Q130" s="141"/>
      <c r="R130" s="141"/>
      <c r="S130" s="141"/>
      <c r="T130" s="141"/>
      <c r="U130" s="141"/>
      <c r="V130" s="141"/>
      <c r="W130" s="141"/>
      <c r="X130" s="469"/>
      <c r="Y130" s="469"/>
      <c r="Z130" s="469"/>
      <c r="AA130" s="470"/>
      <c r="AB130" s="132"/>
      <c r="AC130" s="136" t="s">
        <v>75</v>
      </c>
      <c r="AD130" s="136" t="s">
        <v>76</v>
      </c>
      <c r="AE130" s="141"/>
      <c r="AF130" s="141"/>
      <c r="AG130" s="469"/>
      <c r="AH130" s="469"/>
      <c r="AI130" s="469"/>
      <c r="AJ130" s="469"/>
      <c r="AK130" s="469"/>
      <c r="AL130" s="469"/>
      <c r="AM130" s="470"/>
    </row>
    <row r="131" spans="1:39" s="97" customFormat="1" ht="15.75">
      <c r="A131" s="47"/>
      <c r="B131" s="191" t="str">
        <f t="shared" si="20"/>
        <v>4. Studenta obowiązuje zaliczenie 4 tygodniowej praktyki ( 2 tyg.pr.zawodowej po roku II - 2 pkt ECTS i 2 tyg.pr.przeddyplomowej po roku III - 2 pkt ECTS).</v>
      </c>
      <c r="C131" s="74"/>
      <c r="D131" s="74"/>
      <c r="E131" s="74"/>
      <c r="F131" s="74"/>
      <c r="G131" s="74"/>
      <c r="H131" s="74"/>
      <c r="I131" s="74"/>
      <c r="J131" s="74"/>
      <c r="K131" s="142"/>
      <c r="L131" s="74"/>
      <c r="M131" s="74"/>
      <c r="N131" s="74"/>
      <c r="O131" s="74"/>
      <c r="P131" s="74"/>
      <c r="Q131" s="143"/>
      <c r="R131" s="143"/>
      <c r="S131" s="143"/>
      <c r="T131" s="143"/>
      <c r="U131" s="131"/>
      <c r="V131" s="131"/>
      <c r="W131" s="131"/>
      <c r="X131" s="469"/>
      <c r="Y131" s="469"/>
      <c r="Z131" s="469"/>
      <c r="AA131" s="470"/>
      <c r="AB131" s="132"/>
      <c r="AC131" s="137" t="s">
        <v>43</v>
      </c>
      <c r="AD131" s="144" t="s">
        <v>78</v>
      </c>
      <c r="AE131" s="131"/>
      <c r="AF131" s="131"/>
      <c r="AG131" s="469"/>
      <c r="AH131" s="469"/>
      <c r="AI131" s="469"/>
      <c r="AJ131" s="469"/>
      <c r="AK131" s="469"/>
      <c r="AL131" s="469"/>
      <c r="AM131" s="470"/>
    </row>
    <row r="132" spans="1:39" s="97" customFormat="1" ht="15.75">
      <c r="A132" s="47"/>
      <c r="B132" s="191" t="str">
        <f t="shared" si="20"/>
        <v>5. Student może wybrać alternatywny przedmiot z grupy przedmiotów obieralnych</v>
      </c>
      <c r="C132" s="74"/>
      <c r="D132" s="74"/>
      <c r="E132" s="74"/>
      <c r="F132" s="74"/>
      <c r="G132" s="74"/>
      <c r="H132" s="3"/>
      <c r="I132" s="3"/>
      <c r="J132" s="3"/>
      <c r="K132" s="3"/>
      <c r="L132" s="3"/>
      <c r="M132" s="3"/>
      <c r="N132" s="3"/>
      <c r="O132" s="3"/>
      <c r="P132" s="3"/>
      <c r="Q132" s="131"/>
      <c r="R132" s="131"/>
      <c r="S132" s="131"/>
      <c r="T132" s="131"/>
      <c r="U132" s="131"/>
      <c r="V132" s="131"/>
      <c r="W132" s="131"/>
      <c r="X132" s="469"/>
      <c r="Y132" s="469"/>
      <c r="Z132" s="469"/>
      <c r="AA132" s="470"/>
      <c r="AB132" s="132"/>
      <c r="AC132" s="137" t="s">
        <v>80</v>
      </c>
      <c r="AD132" s="137" t="s">
        <v>81</v>
      </c>
      <c r="AE132" s="131"/>
      <c r="AF132" s="131"/>
      <c r="AG132" s="469"/>
      <c r="AH132" s="469"/>
      <c r="AI132" s="469"/>
      <c r="AJ132" s="469"/>
      <c r="AK132" s="469"/>
      <c r="AL132" s="469"/>
      <c r="AM132" s="470"/>
    </row>
    <row r="133" spans="1:39" s="97" customFormat="1" ht="15.75">
      <c r="A133" s="47"/>
      <c r="B133" s="191" t="str">
        <f t="shared" si="20"/>
        <v>6. Student zobowiązany jest do napisania i obrony pracy dyplomowej (15 punktów ECTS)</v>
      </c>
      <c r="C133" s="191"/>
      <c r="D133" s="74"/>
      <c r="E133" s="74"/>
      <c r="F133" s="7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131"/>
      <c r="R133" s="131"/>
      <c r="S133" s="131"/>
      <c r="T133" s="133"/>
      <c r="U133" s="133"/>
      <c r="V133" s="133"/>
      <c r="W133" s="133"/>
      <c r="X133" s="469"/>
      <c r="Y133" s="469"/>
      <c r="Z133" s="469"/>
      <c r="AA133" s="470"/>
      <c r="AB133" s="132"/>
      <c r="AC133" s="137" t="s">
        <v>83</v>
      </c>
      <c r="AD133" s="137" t="s">
        <v>84</v>
      </c>
      <c r="AE133" s="131"/>
      <c r="AF133" s="133"/>
      <c r="AG133" s="469"/>
      <c r="AH133" s="469"/>
      <c r="AI133" s="469"/>
      <c r="AJ133" s="469"/>
      <c r="AK133" s="469"/>
      <c r="AL133" s="469"/>
      <c r="AM133" s="470"/>
    </row>
    <row r="134" spans="1:39" s="97" customFormat="1" ht="15.75">
      <c r="A134" s="47"/>
      <c r="B134" s="7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74"/>
      <c r="N134" s="74"/>
      <c r="O134" s="74"/>
      <c r="P134" s="74"/>
      <c r="Q134" s="143"/>
      <c r="R134" s="143"/>
      <c r="S134" s="143"/>
      <c r="T134" s="133"/>
      <c r="U134" s="133"/>
      <c r="V134" s="133"/>
      <c r="W134" s="133"/>
      <c r="X134" s="469"/>
      <c r="Y134" s="469"/>
      <c r="Z134" s="469"/>
      <c r="AA134" s="470"/>
      <c r="AB134" s="132"/>
      <c r="AC134" s="136" t="s">
        <v>85</v>
      </c>
      <c r="AD134" s="136" t="s">
        <v>86</v>
      </c>
      <c r="AE134" s="131"/>
      <c r="AF134" s="133"/>
      <c r="AG134" s="469"/>
      <c r="AH134" s="469"/>
      <c r="AI134" s="469"/>
      <c r="AJ134" s="469"/>
      <c r="AK134" s="469"/>
      <c r="AL134" s="469"/>
      <c r="AM134" s="470"/>
    </row>
    <row r="135" spans="1:39" s="97" customFormat="1" ht="15.75">
      <c r="A135" s="47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131"/>
      <c r="R135" s="131"/>
      <c r="S135" s="131"/>
      <c r="T135" s="133"/>
      <c r="U135" s="133"/>
      <c r="V135" s="133"/>
      <c r="W135" s="133"/>
      <c r="X135" s="469"/>
      <c r="Y135" s="469"/>
      <c r="Z135" s="469"/>
      <c r="AA135" s="470"/>
      <c r="AB135" s="132"/>
      <c r="AC135" s="514"/>
      <c r="AD135" s="136" t="s">
        <v>87</v>
      </c>
      <c r="AF135" s="133"/>
      <c r="AG135" s="469"/>
      <c r="AH135" s="469"/>
      <c r="AI135" s="469"/>
      <c r="AJ135" s="469"/>
      <c r="AK135" s="469"/>
      <c r="AL135" s="469"/>
      <c r="AM135" s="470"/>
    </row>
    <row r="136" spans="1:39" s="97" customFormat="1" ht="15" thickBot="1">
      <c r="A136" s="146"/>
      <c r="B136" s="147"/>
      <c r="C136" s="147"/>
      <c r="D136" s="147"/>
      <c r="E136" s="148"/>
      <c r="F136" s="148"/>
      <c r="G136" s="148"/>
      <c r="H136" s="148"/>
      <c r="I136" s="148"/>
      <c r="J136" s="148"/>
      <c r="K136" s="147"/>
      <c r="L136" s="147"/>
      <c r="M136" s="147"/>
      <c r="N136" s="147"/>
      <c r="O136" s="147"/>
      <c r="P136" s="147"/>
      <c r="Q136" s="147"/>
      <c r="R136" s="147"/>
      <c r="S136" s="147"/>
      <c r="T136" s="149"/>
      <c r="U136" s="150"/>
      <c r="V136" s="150"/>
      <c r="W136" s="150"/>
      <c r="X136" s="150"/>
      <c r="Y136" s="150"/>
      <c r="Z136" s="150"/>
      <c r="AA136" s="151"/>
      <c r="AB136" s="642" t="s">
        <v>107</v>
      </c>
      <c r="AC136" s="644"/>
      <c r="AD136" s="644"/>
      <c r="AE136" s="644"/>
      <c r="AF136" s="644"/>
      <c r="AG136" s="644"/>
      <c r="AH136" s="644"/>
      <c r="AI136" s="644"/>
      <c r="AJ136" s="644"/>
      <c r="AK136" s="644"/>
      <c r="AL136" s="644"/>
      <c r="AM136" s="645"/>
    </row>
    <row r="137" spans="1:39" s="97" customFormat="1" ht="25.35" customHeight="1">
      <c r="A137" s="515"/>
      <c r="B137" s="516"/>
      <c r="C137" s="517"/>
      <c r="D137" s="518" t="str">
        <f>D45</f>
        <v>PLAN  STUDIÓW  NR IX</v>
      </c>
      <c r="E137" s="519"/>
      <c r="F137" s="519"/>
      <c r="G137" s="519"/>
      <c r="H137" s="519"/>
      <c r="I137" s="519"/>
      <c r="J137" s="519"/>
      <c r="K137" s="519"/>
      <c r="L137" s="519"/>
      <c r="M137" s="519"/>
      <c r="N137" s="519"/>
      <c r="O137" s="519"/>
      <c r="P137" s="519"/>
      <c r="Q137" s="519"/>
      <c r="R137" s="519"/>
      <c r="S137" s="519"/>
      <c r="T137" s="519"/>
      <c r="U137" s="519"/>
      <c r="V137" s="519"/>
      <c r="W137" s="519"/>
      <c r="X137" s="520"/>
      <c r="Y137" s="520"/>
      <c r="Z137" s="520"/>
      <c r="AA137" s="521"/>
      <c r="AB137" s="526" t="s">
        <v>17</v>
      </c>
      <c r="AC137" s="527"/>
      <c r="AD137" s="527"/>
      <c r="AE137" s="527"/>
      <c r="AF137" s="527"/>
      <c r="AG137" s="527"/>
      <c r="AH137" s="527"/>
      <c r="AI137" s="527"/>
      <c r="AJ137" s="527"/>
      <c r="AK137" s="527"/>
      <c r="AL137" s="527"/>
      <c r="AM137" s="528"/>
    </row>
    <row r="138" spans="1:39" s="97" customFormat="1" ht="25.35" customHeight="1">
      <c r="A138" s="529" t="str">
        <f>A46</f>
        <v>WYDZIAŁ BUDOWNICTWA, ARCHITEKTURY</v>
      </c>
      <c r="B138" s="530"/>
      <c r="C138" s="531"/>
      <c r="D138" s="522"/>
      <c r="E138" s="523"/>
      <c r="F138" s="523"/>
      <c r="G138" s="523"/>
      <c r="H138" s="523"/>
      <c r="I138" s="523"/>
      <c r="J138" s="523"/>
      <c r="K138" s="523"/>
      <c r="L138" s="523"/>
      <c r="M138" s="523"/>
      <c r="N138" s="523"/>
      <c r="O138" s="523"/>
      <c r="P138" s="523"/>
      <c r="Q138" s="523"/>
      <c r="R138" s="523"/>
      <c r="S138" s="523"/>
      <c r="T138" s="523"/>
      <c r="U138" s="523"/>
      <c r="V138" s="523"/>
      <c r="W138" s="523"/>
      <c r="X138" s="524"/>
      <c r="Y138" s="524"/>
      <c r="Z138" s="524"/>
      <c r="AA138" s="525"/>
      <c r="AB138" s="529"/>
      <c r="AC138" s="532"/>
      <c r="AD138" s="532"/>
      <c r="AE138" s="532"/>
      <c r="AF138" s="532"/>
      <c r="AG138" s="532"/>
      <c r="AH138" s="532"/>
      <c r="AI138" s="532"/>
      <c r="AJ138" s="532"/>
      <c r="AK138" s="532"/>
      <c r="AL138" s="532"/>
      <c r="AM138" s="533"/>
    </row>
    <row r="139" spans="1:39" s="97" customFormat="1" ht="16.350000000000001" customHeight="1">
      <c r="A139" s="529" t="str">
        <f>A47</f>
        <v>I INŻYNIERII ŚRODOWISKA</v>
      </c>
      <c r="B139" s="530"/>
      <c r="C139" s="531"/>
      <c r="D139" s="191" t="s">
        <v>3</v>
      </c>
      <c r="E139" s="468"/>
      <c r="F139" s="468"/>
      <c r="G139" s="468"/>
      <c r="H139" s="468"/>
      <c r="I139" s="98" t="str">
        <f>(D9)</f>
        <v>PROFIL OGÓLNOAKADEMICKI</v>
      </c>
      <c r="J139" s="468"/>
      <c r="K139" s="468"/>
      <c r="L139" s="468"/>
      <c r="M139" s="468"/>
      <c r="N139" s="468"/>
      <c r="O139" s="468"/>
      <c r="P139" s="468"/>
      <c r="Q139" s="468"/>
      <c r="R139" s="468"/>
      <c r="S139" s="468"/>
      <c r="T139" s="468"/>
      <c r="U139" s="468"/>
      <c r="V139" s="468"/>
      <c r="W139" s="468"/>
      <c r="X139" s="469"/>
      <c r="Y139" s="469"/>
      <c r="Z139" s="469"/>
      <c r="AA139" s="469"/>
      <c r="AB139" s="447"/>
      <c r="AC139" s="454"/>
      <c r="AD139" s="454"/>
      <c r="AE139" s="454"/>
      <c r="AF139" s="454"/>
      <c r="AG139" s="454"/>
      <c r="AH139" s="454"/>
      <c r="AI139" s="454"/>
      <c r="AJ139" s="454"/>
      <c r="AK139" s="454"/>
      <c r="AL139" s="454"/>
      <c r="AM139" s="471"/>
    </row>
    <row r="140" spans="1:39" s="97" customFormat="1" ht="16.350000000000001" customHeight="1">
      <c r="A140" s="529"/>
      <c r="B140" s="530"/>
      <c r="C140" s="531"/>
      <c r="D140" s="191" t="s">
        <v>5</v>
      </c>
      <c r="E140" s="454"/>
      <c r="F140" s="454"/>
      <c r="G140" s="454"/>
      <c r="H140" s="454"/>
      <c r="I140" s="98" t="str">
        <f>(D10)</f>
        <v>STUDIA PIERWSZEGO STOPNIA (3,5-letnie, inżynierskie)</v>
      </c>
      <c r="J140" s="3"/>
      <c r="K140" s="454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191"/>
      <c r="W140" s="191"/>
      <c r="X140" s="3"/>
      <c r="Y140" s="191"/>
      <c r="Z140" s="191"/>
      <c r="AA140" s="191"/>
      <c r="AB140" s="534"/>
      <c r="AC140" s="535"/>
      <c r="AD140" s="535"/>
      <c r="AE140" s="535"/>
      <c r="AF140" s="535"/>
      <c r="AG140" s="535"/>
      <c r="AH140" s="535"/>
      <c r="AI140" s="535"/>
      <c r="AJ140" s="535"/>
      <c r="AK140" s="535"/>
      <c r="AL140" s="535"/>
      <c r="AM140" s="536"/>
    </row>
    <row r="141" spans="1:39" s="97" customFormat="1" ht="16.350000000000001" customHeight="1">
      <c r="A141" s="537" t="s">
        <v>20</v>
      </c>
      <c r="B141" s="530"/>
      <c r="C141" s="531"/>
      <c r="D141" s="191" t="s">
        <v>7</v>
      </c>
      <c r="E141" s="454"/>
      <c r="F141" s="454"/>
      <c r="G141" s="191"/>
      <c r="H141" s="191"/>
      <c r="I141" s="98" t="str">
        <f>(D11)</f>
        <v>STUDIA STACJONARNE</v>
      </c>
      <c r="J141" s="3"/>
      <c r="K141" s="98"/>
      <c r="L141" s="98"/>
      <c r="M141" s="99"/>
      <c r="N141" s="454"/>
      <c r="O141" s="98"/>
      <c r="P141" s="98"/>
      <c r="Q141" s="98"/>
      <c r="R141" s="98"/>
      <c r="S141" s="98"/>
      <c r="T141" s="98"/>
      <c r="U141" s="98"/>
      <c r="V141" s="191"/>
      <c r="W141" s="191"/>
      <c r="X141" s="3"/>
      <c r="Y141" s="450"/>
      <c r="Z141" s="450"/>
      <c r="AA141" s="450"/>
      <c r="AB141" s="534" t="s">
        <v>21</v>
      </c>
      <c r="AC141" s="535"/>
      <c r="AD141" s="535"/>
      <c r="AE141" s="535"/>
      <c r="AF141" s="535"/>
      <c r="AG141" s="535"/>
      <c r="AH141" s="535"/>
      <c r="AI141" s="535"/>
      <c r="AJ141" s="535"/>
      <c r="AK141" s="535"/>
      <c r="AL141" s="535"/>
      <c r="AM141" s="536"/>
    </row>
    <row r="142" spans="1:39" s="97" customFormat="1" ht="16.350000000000001" customHeight="1">
      <c r="A142" s="534" t="s">
        <v>22</v>
      </c>
      <c r="B142" s="535"/>
      <c r="C142" s="538"/>
      <c r="D142" s="191" t="s">
        <v>1</v>
      </c>
      <c r="E142" s="191"/>
      <c r="F142" s="191"/>
      <c r="G142" s="191"/>
      <c r="H142" s="191"/>
      <c r="I142" s="98" t="str">
        <f>(D8)</f>
        <v>INŻYNIERIA ŚRODOWISKA</v>
      </c>
      <c r="J142" s="3"/>
      <c r="K142" s="98"/>
      <c r="L142" s="98"/>
      <c r="M142" s="98"/>
      <c r="N142" s="454"/>
      <c r="O142" s="98"/>
      <c r="P142" s="98"/>
      <c r="Q142" s="98"/>
      <c r="R142" s="98"/>
      <c r="S142" s="98"/>
      <c r="T142" s="98"/>
      <c r="U142" s="98"/>
      <c r="V142" s="191"/>
      <c r="W142" s="191"/>
      <c r="X142" s="3"/>
      <c r="Y142" s="450"/>
      <c r="Z142" s="450"/>
      <c r="AA142" s="450"/>
      <c r="AB142" s="534" t="s">
        <v>23</v>
      </c>
      <c r="AC142" s="535"/>
      <c r="AD142" s="535"/>
      <c r="AE142" s="535"/>
      <c r="AF142" s="535"/>
      <c r="AG142" s="535"/>
      <c r="AH142" s="535"/>
      <c r="AI142" s="535"/>
      <c r="AJ142" s="535"/>
      <c r="AK142" s="535"/>
      <c r="AL142" s="535"/>
      <c r="AM142" s="536"/>
    </row>
    <row r="143" spans="1:39" s="97" customFormat="1" ht="16.350000000000001" customHeight="1">
      <c r="A143" s="537" t="s">
        <v>24</v>
      </c>
      <c r="B143" s="530"/>
      <c r="C143" s="531"/>
      <c r="D143" s="5"/>
      <c r="E143" s="191"/>
      <c r="F143" s="191"/>
      <c r="G143" s="191"/>
      <c r="H143" s="191"/>
      <c r="I143" s="98"/>
      <c r="J143" s="3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191"/>
      <c r="W143" s="191"/>
      <c r="X143" s="3"/>
      <c r="Y143" s="191"/>
      <c r="Z143" s="191"/>
      <c r="AA143" s="191"/>
      <c r="AB143" s="537"/>
      <c r="AC143" s="530"/>
      <c r="AD143" s="530"/>
      <c r="AE143" s="530"/>
      <c r="AF143" s="530"/>
      <c r="AG143" s="530"/>
      <c r="AH143" s="530"/>
      <c r="AI143" s="530"/>
      <c r="AJ143" s="530"/>
      <c r="AK143" s="530"/>
      <c r="AL143" s="530"/>
      <c r="AM143" s="539"/>
    </row>
    <row r="144" spans="1:39" s="97" customFormat="1" ht="16.350000000000001" customHeight="1" thickBot="1">
      <c r="A144" s="540"/>
      <c r="B144" s="541"/>
      <c r="C144" s="542"/>
      <c r="D144" s="100"/>
      <c r="E144" s="53"/>
      <c r="F144" s="53"/>
      <c r="G144" s="53"/>
      <c r="H144" s="53"/>
      <c r="I144" s="53"/>
      <c r="J144" s="53"/>
      <c r="K144" s="101"/>
      <c r="L144" s="101"/>
      <c r="M144" s="101"/>
      <c r="N144" s="101"/>
      <c r="O144" s="101"/>
      <c r="P144" s="101"/>
      <c r="Q144" s="101"/>
      <c r="R144" s="101"/>
      <c r="S144" s="101"/>
      <c r="T144" s="101"/>
      <c r="U144" s="101"/>
      <c r="V144" s="461"/>
      <c r="W144" s="461"/>
      <c r="X144" s="53"/>
      <c r="Y144" s="459"/>
      <c r="Z144" s="459"/>
      <c r="AA144" s="459"/>
      <c r="AB144" s="543"/>
      <c r="AC144" s="544"/>
      <c r="AD144" s="544"/>
      <c r="AE144" s="544"/>
      <c r="AF144" s="544"/>
      <c r="AG144" s="544"/>
      <c r="AH144" s="544"/>
      <c r="AI144" s="544"/>
      <c r="AJ144" s="544"/>
      <c r="AK144" s="544"/>
      <c r="AL144" s="544"/>
      <c r="AM144" s="545"/>
    </row>
    <row r="145" spans="1:39" s="97" customFormat="1" ht="6" customHeight="1" thickBot="1">
      <c r="A145" s="167"/>
      <c r="B145" s="462"/>
      <c r="C145" s="462"/>
      <c r="D145" s="168"/>
      <c r="E145" s="469"/>
      <c r="F145" s="469"/>
      <c r="G145" s="469"/>
      <c r="H145" s="469"/>
      <c r="I145" s="469"/>
      <c r="J145" s="469"/>
      <c r="K145" s="169"/>
      <c r="L145" s="169"/>
      <c r="M145" s="169"/>
      <c r="N145" s="169"/>
      <c r="O145" s="169"/>
      <c r="P145" s="169"/>
      <c r="Q145" s="169"/>
      <c r="R145" s="169"/>
      <c r="S145" s="169"/>
      <c r="T145" s="169"/>
      <c r="U145" s="169"/>
      <c r="V145" s="139"/>
      <c r="W145" s="139"/>
      <c r="X145" s="136"/>
      <c r="Y145" s="136"/>
      <c r="Z145" s="136"/>
      <c r="AA145" s="136"/>
      <c r="AB145" s="136"/>
      <c r="AC145" s="136"/>
      <c r="AD145" s="136"/>
      <c r="AE145" s="136"/>
      <c r="AF145" s="136"/>
      <c r="AG145" s="136"/>
      <c r="AH145" s="136"/>
      <c r="AI145" s="136"/>
      <c r="AJ145" s="136"/>
      <c r="AK145" s="136"/>
      <c r="AL145" s="469"/>
      <c r="AM145" s="470"/>
    </row>
    <row r="146" spans="1:39" s="97" customFormat="1">
      <c r="A146" s="657" t="s">
        <v>89</v>
      </c>
      <c r="B146" s="549" t="s">
        <v>26</v>
      </c>
      <c r="C146" s="550"/>
      <c r="D146" s="555" t="s">
        <v>27</v>
      </c>
      <c r="E146" s="556"/>
      <c r="F146" s="557"/>
      <c r="G146" s="680" t="s">
        <v>28</v>
      </c>
      <c r="H146" s="562"/>
      <c r="I146" s="562"/>
      <c r="J146" s="562"/>
      <c r="K146" s="562"/>
      <c r="L146" s="561" t="s">
        <v>108</v>
      </c>
      <c r="M146" s="562"/>
      <c r="N146" s="562"/>
      <c r="O146" s="562"/>
      <c r="P146" s="562"/>
      <c r="Q146" s="562"/>
      <c r="R146" s="562"/>
      <c r="S146" s="562"/>
      <c r="T146" s="562"/>
      <c r="U146" s="562"/>
      <c r="V146" s="562"/>
      <c r="W146" s="562"/>
      <c r="X146" s="562"/>
      <c r="Y146" s="562"/>
      <c r="Z146" s="562"/>
      <c r="AA146" s="562"/>
      <c r="AB146" s="562"/>
      <c r="AC146" s="562"/>
      <c r="AD146" s="562"/>
      <c r="AE146" s="562"/>
      <c r="AF146" s="562"/>
      <c r="AG146" s="562"/>
      <c r="AH146" s="562"/>
      <c r="AI146" s="562"/>
      <c r="AJ146" s="562"/>
      <c r="AK146" s="562"/>
      <c r="AL146" s="562"/>
      <c r="AM146" s="563"/>
    </row>
    <row r="147" spans="1:39" s="97" customFormat="1">
      <c r="A147" s="658"/>
      <c r="B147" s="551"/>
      <c r="C147" s="552"/>
      <c r="D147" s="558"/>
      <c r="E147" s="559"/>
      <c r="F147" s="560"/>
      <c r="G147" s="583" t="s">
        <v>30</v>
      </c>
      <c r="H147" s="567" t="s">
        <v>31</v>
      </c>
      <c r="I147" s="567"/>
      <c r="J147" s="567"/>
      <c r="K147" s="568"/>
      <c r="L147" s="569" t="s">
        <v>32</v>
      </c>
      <c r="M147" s="570"/>
      <c r="N147" s="570"/>
      <c r="O147" s="571"/>
      <c r="P147" s="569" t="s">
        <v>33</v>
      </c>
      <c r="Q147" s="570"/>
      <c r="R147" s="570"/>
      <c r="S147" s="571"/>
      <c r="T147" s="569" t="s">
        <v>34</v>
      </c>
      <c r="U147" s="570"/>
      <c r="V147" s="570"/>
      <c r="W147" s="571"/>
      <c r="X147" s="569" t="s">
        <v>35</v>
      </c>
      <c r="Y147" s="570"/>
      <c r="Z147" s="570"/>
      <c r="AA147" s="571"/>
      <c r="AB147" s="569" t="s">
        <v>36</v>
      </c>
      <c r="AC147" s="570"/>
      <c r="AD147" s="570"/>
      <c r="AE147" s="571"/>
      <c r="AF147" s="569" t="s">
        <v>37</v>
      </c>
      <c r="AG147" s="570"/>
      <c r="AH147" s="570"/>
      <c r="AI147" s="571"/>
      <c r="AJ147" s="569" t="s">
        <v>38</v>
      </c>
      <c r="AK147" s="570"/>
      <c r="AL147" s="570"/>
      <c r="AM147" s="571"/>
    </row>
    <row r="148" spans="1:39" s="97" customFormat="1" ht="12.75" customHeight="1">
      <c r="A148" s="658"/>
      <c r="B148" s="551"/>
      <c r="C148" s="552"/>
      <c r="D148" s="572" t="s">
        <v>39</v>
      </c>
      <c r="E148" s="574" t="s">
        <v>40</v>
      </c>
      <c r="F148" s="577" t="s">
        <v>12</v>
      </c>
      <c r="G148" s="623"/>
      <c r="H148" s="567" t="s">
        <v>41</v>
      </c>
      <c r="I148" s="567" t="s">
        <v>42</v>
      </c>
      <c r="J148" s="567" t="s">
        <v>43</v>
      </c>
      <c r="K148" s="568" t="s">
        <v>44</v>
      </c>
      <c r="L148" s="592" t="s">
        <v>45</v>
      </c>
      <c r="M148" s="593"/>
      <c r="N148" s="593"/>
      <c r="O148" s="593"/>
      <c r="P148" s="593"/>
      <c r="Q148" s="593"/>
      <c r="R148" s="593"/>
      <c r="S148" s="593"/>
      <c r="T148" s="593"/>
      <c r="U148" s="593"/>
      <c r="V148" s="593"/>
      <c r="W148" s="593"/>
      <c r="X148" s="593"/>
      <c r="Y148" s="593"/>
      <c r="Z148" s="593"/>
      <c r="AA148" s="593"/>
      <c r="AB148" s="593"/>
      <c r="AC148" s="593"/>
      <c r="AD148" s="593"/>
      <c r="AE148" s="593"/>
      <c r="AF148" s="593"/>
      <c r="AG148" s="593"/>
      <c r="AH148" s="593"/>
      <c r="AI148" s="593"/>
      <c r="AJ148" s="593"/>
      <c r="AK148" s="593"/>
      <c r="AL148" s="593"/>
      <c r="AM148" s="594"/>
    </row>
    <row r="149" spans="1:39" s="97" customFormat="1">
      <c r="A149" s="658"/>
      <c r="B149" s="551"/>
      <c r="C149" s="552"/>
      <c r="D149" s="572"/>
      <c r="E149" s="575"/>
      <c r="F149" s="578"/>
      <c r="G149" s="623"/>
      <c r="H149" s="567"/>
      <c r="I149" s="567"/>
      <c r="J149" s="567"/>
      <c r="K149" s="568"/>
      <c r="L149" s="583" t="s">
        <v>41</v>
      </c>
      <c r="M149" s="585" t="s">
        <v>42</v>
      </c>
      <c r="N149" s="581" t="s">
        <v>46</v>
      </c>
      <c r="O149" s="577" t="s">
        <v>47</v>
      </c>
      <c r="P149" s="583" t="s">
        <v>41</v>
      </c>
      <c r="Q149" s="585" t="s">
        <v>42</v>
      </c>
      <c r="R149" s="581" t="s">
        <v>46</v>
      </c>
      <c r="S149" s="577" t="s">
        <v>47</v>
      </c>
      <c r="T149" s="583" t="s">
        <v>41</v>
      </c>
      <c r="U149" s="585" t="s">
        <v>42</v>
      </c>
      <c r="V149" s="581" t="s">
        <v>46</v>
      </c>
      <c r="W149" s="577" t="s">
        <v>47</v>
      </c>
      <c r="X149" s="583" t="s">
        <v>41</v>
      </c>
      <c r="Y149" s="585" t="s">
        <v>42</v>
      </c>
      <c r="Z149" s="581" t="s">
        <v>46</v>
      </c>
      <c r="AA149" s="577" t="s">
        <v>47</v>
      </c>
      <c r="AB149" s="583" t="s">
        <v>41</v>
      </c>
      <c r="AC149" s="585" t="s">
        <v>42</v>
      </c>
      <c r="AD149" s="581" t="s">
        <v>46</v>
      </c>
      <c r="AE149" s="577" t="s">
        <v>47</v>
      </c>
      <c r="AF149" s="583" t="s">
        <v>41</v>
      </c>
      <c r="AG149" s="585" t="s">
        <v>42</v>
      </c>
      <c r="AH149" s="581" t="s">
        <v>46</v>
      </c>
      <c r="AI149" s="577" t="s">
        <v>47</v>
      </c>
      <c r="AJ149" s="583" t="s">
        <v>41</v>
      </c>
      <c r="AK149" s="585" t="s">
        <v>42</v>
      </c>
      <c r="AL149" s="581" t="s">
        <v>46</v>
      </c>
      <c r="AM149" s="577" t="s">
        <v>47</v>
      </c>
    </row>
    <row r="150" spans="1:39" s="97" customFormat="1" ht="13.5" thickBot="1">
      <c r="A150" s="659"/>
      <c r="B150" s="553"/>
      <c r="C150" s="554"/>
      <c r="D150" s="573"/>
      <c r="E150" s="576"/>
      <c r="F150" s="579"/>
      <c r="G150" s="584"/>
      <c r="H150" s="580"/>
      <c r="I150" s="580"/>
      <c r="J150" s="580"/>
      <c r="K150" s="591"/>
      <c r="L150" s="584"/>
      <c r="M150" s="586"/>
      <c r="N150" s="582"/>
      <c r="O150" s="579"/>
      <c r="P150" s="584"/>
      <c r="Q150" s="586"/>
      <c r="R150" s="582"/>
      <c r="S150" s="579"/>
      <c r="T150" s="584"/>
      <c r="U150" s="586"/>
      <c r="V150" s="582"/>
      <c r="W150" s="579"/>
      <c r="X150" s="584"/>
      <c r="Y150" s="586"/>
      <c r="Z150" s="582"/>
      <c r="AA150" s="579"/>
      <c r="AB150" s="584"/>
      <c r="AC150" s="586"/>
      <c r="AD150" s="582"/>
      <c r="AE150" s="579"/>
      <c r="AF150" s="584"/>
      <c r="AG150" s="586"/>
      <c r="AH150" s="582"/>
      <c r="AI150" s="579"/>
      <c r="AJ150" s="584"/>
      <c r="AK150" s="586"/>
      <c r="AL150" s="582"/>
      <c r="AM150" s="579"/>
    </row>
    <row r="151" spans="1:39" s="166" customFormat="1" ht="18" customHeight="1" thickBot="1">
      <c r="A151" s="105" t="s">
        <v>109</v>
      </c>
      <c r="B151" s="587" t="s">
        <v>110</v>
      </c>
      <c r="C151" s="587"/>
      <c r="D151" s="681"/>
      <c r="E151" s="681"/>
      <c r="F151" s="473"/>
      <c r="G151" s="473"/>
      <c r="H151" s="681"/>
      <c r="I151" s="681"/>
      <c r="J151" s="681"/>
      <c r="K151" s="681"/>
      <c r="L151" s="681"/>
      <c r="M151" s="681"/>
      <c r="N151" s="681"/>
      <c r="O151" s="681"/>
      <c r="P151" s="681"/>
      <c r="Q151" s="681"/>
      <c r="R151" s="681"/>
      <c r="S151" s="681"/>
      <c r="T151" s="681"/>
      <c r="U151" s="681"/>
      <c r="V151" s="681"/>
      <c r="W151" s="681"/>
      <c r="X151" s="681"/>
      <c r="Y151" s="681"/>
      <c r="Z151" s="681"/>
      <c r="AA151" s="681"/>
      <c r="AB151" s="681"/>
      <c r="AC151" s="681"/>
      <c r="AD151" s="681"/>
      <c r="AE151" s="681"/>
      <c r="AF151" s="681"/>
      <c r="AG151" s="681"/>
      <c r="AH151" s="681"/>
      <c r="AI151" s="681"/>
      <c r="AJ151" s="681"/>
      <c r="AK151" s="681"/>
      <c r="AL151" s="681"/>
      <c r="AM151" s="682"/>
    </row>
    <row r="152" spans="1:39" s="97" customFormat="1" ht="18" customHeight="1">
      <c r="A152" s="19" t="s">
        <v>50</v>
      </c>
      <c r="B152" s="686" t="s">
        <v>111</v>
      </c>
      <c r="C152" s="687"/>
      <c r="D152" s="171">
        <v>2</v>
      </c>
      <c r="E152" s="170">
        <v>2</v>
      </c>
      <c r="F152" s="13">
        <v>8</v>
      </c>
      <c r="G152" s="172">
        <f t="shared" ref="G152:G171" si="21">SUM(H152:K152)</f>
        <v>120</v>
      </c>
      <c r="H152" s="23">
        <f>L152+P152+T152+X152+AB152+AF152+AJ152</f>
        <v>60</v>
      </c>
      <c r="I152" s="23"/>
      <c r="J152" s="23">
        <f t="shared" ref="J152:K152" si="22">N152+R152+V152+Z152+AD152+AH152+AL152</f>
        <v>30</v>
      </c>
      <c r="K152" s="23">
        <f t="shared" si="22"/>
        <v>30</v>
      </c>
      <c r="L152" s="58"/>
      <c r="M152" s="56"/>
      <c r="N152" s="56"/>
      <c r="O152" s="57"/>
      <c r="P152" s="173"/>
      <c r="Q152" s="56"/>
      <c r="R152" s="56"/>
      <c r="S152" s="57"/>
      <c r="T152" s="504">
        <v>30</v>
      </c>
      <c r="U152" s="56"/>
      <c r="V152" s="56">
        <v>30</v>
      </c>
      <c r="W152" s="57"/>
      <c r="X152" s="504">
        <v>30</v>
      </c>
      <c r="Y152" s="56"/>
      <c r="Z152" s="56"/>
      <c r="AA152" s="505">
        <v>30</v>
      </c>
      <c r="AB152" s="173"/>
      <c r="AC152" s="56"/>
      <c r="AD152" s="56"/>
      <c r="AE152" s="57"/>
      <c r="AF152" s="173"/>
      <c r="AG152" s="56"/>
      <c r="AH152" s="56"/>
      <c r="AI152" s="57"/>
      <c r="AJ152" s="173"/>
      <c r="AK152" s="56"/>
      <c r="AL152" s="56"/>
      <c r="AM152" s="57"/>
    </row>
    <row r="153" spans="1:39" s="97" customFormat="1" ht="18" customHeight="1">
      <c r="A153" s="28" t="s">
        <v>52</v>
      </c>
      <c r="B153" s="599" t="s">
        <v>112</v>
      </c>
      <c r="C153" s="600"/>
      <c r="D153" s="174">
        <v>1</v>
      </c>
      <c r="E153" s="188">
        <v>1</v>
      </c>
      <c r="F153" s="62">
        <v>5</v>
      </c>
      <c r="G153" s="34">
        <f t="shared" si="21"/>
        <v>60</v>
      </c>
      <c r="H153" s="23">
        <f>L153+P153+T153+X153+AB153+AF153+AJ153</f>
        <v>30</v>
      </c>
      <c r="I153" s="23"/>
      <c r="J153" s="23"/>
      <c r="K153" s="23">
        <f t="shared" ref="K153:K154" si="23">O153+S153+W153+AA153+AE153+AI153+AM153</f>
        <v>30</v>
      </c>
      <c r="L153" s="65"/>
      <c r="M153" s="63"/>
      <c r="N153" s="63"/>
      <c r="O153" s="64"/>
      <c r="P153" s="65"/>
      <c r="Q153" s="63"/>
      <c r="R153" s="63"/>
      <c r="S153" s="161"/>
      <c r="T153" s="65"/>
      <c r="U153" s="63"/>
      <c r="V153" s="63"/>
      <c r="W153" s="64"/>
      <c r="X153" s="65"/>
      <c r="Y153" s="63"/>
      <c r="Z153" s="63"/>
      <c r="AA153" s="64"/>
      <c r="AB153" s="504">
        <v>30</v>
      </c>
      <c r="AC153" s="63"/>
      <c r="AD153" s="63"/>
      <c r="AE153" s="161">
        <v>30</v>
      </c>
      <c r="AF153" s="65"/>
      <c r="AG153" s="63"/>
      <c r="AH153" s="63"/>
      <c r="AI153" s="64"/>
      <c r="AJ153" s="157"/>
      <c r="AK153" s="63"/>
      <c r="AL153" s="63"/>
      <c r="AM153" s="64"/>
    </row>
    <row r="154" spans="1:39" s="74" customFormat="1" ht="18" customHeight="1">
      <c r="A154" s="28" t="s">
        <v>54</v>
      </c>
      <c r="B154" s="599" t="s">
        <v>113</v>
      </c>
      <c r="C154" s="688"/>
      <c r="D154" s="175">
        <v>1</v>
      </c>
      <c r="E154" s="161">
        <v>1</v>
      </c>
      <c r="F154" s="64">
        <v>5</v>
      </c>
      <c r="G154" s="34">
        <f t="shared" si="21"/>
        <v>60</v>
      </c>
      <c r="H154" s="23">
        <f t="shared" ref="H154:H167" si="24">L154+P154+T154+X154+AB154+AF154+AJ154</f>
        <v>30</v>
      </c>
      <c r="I154" s="23"/>
      <c r="J154" s="23"/>
      <c r="K154" s="23">
        <f t="shared" si="23"/>
        <v>30</v>
      </c>
      <c r="L154" s="65"/>
      <c r="M154" s="63"/>
      <c r="N154" s="63"/>
      <c r="O154" s="64"/>
      <c r="P154" s="157"/>
      <c r="Q154" s="63"/>
      <c r="R154" s="63"/>
      <c r="S154" s="64"/>
      <c r="T154" s="157"/>
      <c r="U154" s="63"/>
      <c r="V154" s="63"/>
      <c r="W154" s="64"/>
      <c r="X154" s="157"/>
      <c r="Y154" s="63"/>
      <c r="Z154" s="63"/>
      <c r="AA154" s="64"/>
      <c r="AB154" s="157"/>
      <c r="AC154" s="63"/>
      <c r="AD154" s="63"/>
      <c r="AE154" s="64"/>
      <c r="AF154" s="504">
        <v>30</v>
      </c>
      <c r="AG154" s="63"/>
      <c r="AH154" s="63"/>
      <c r="AI154" s="64">
        <v>30</v>
      </c>
      <c r="AJ154" s="157"/>
      <c r="AK154" s="63"/>
      <c r="AL154" s="63"/>
      <c r="AM154" s="64"/>
    </row>
    <row r="155" spans="1:39" s="74" customFormat="1" ht="18" customHeight="1">
      <c r="A155" s="28" t="s">
        <v>56</v>
      </c>
      <c r="B155" s="599" t="s">
        <v>114</v>
      </c>
      <c r="C155" s="688"/>
      <c r="D155" s="175"/>
      <c r="E155" s="161">
        <v>2</v>
      </c>
      <c r="F155" s="64">
        <v>3</v>
      </c>
      <c r="G155" s="34">
        <f t="shared" si="21"/>
        <v>45</v>
      </c>
      <c r="H155" s="23">
        <f t="shared" si="24"/>
        <v>15</v>
      </c>
      <c r="I155" s="23"/>
      <c r="J155" s="23">
        <f t="shared" ref="J155" si="25">N155+R155+V155+Z155+AD155+AH155+AL155</f>
        <v>30</v>
      </c>
      <c r="K155" s="23"/>
      <c r="L155" s="65"/>
      <c r="M155" s="63"/>
      <c r="N155" s="63"/>
      <c r="O155" s="64"/>
      <c r="P155" s="157"/>
      <c r="Q155" s="63"/>
      <c r="R155" s="63"/>
      <c r="S155" s="64"/>
      <c r="T155" s="157"/>
      <c r="U155" s="63"/>
      <c r="V155" s="63"/>
      <c r="W155" s="64"/>
      <c r="X155" s="157"/>
      <c r="Y155" s="63"/>
      <c r="Z155" s="63"/>
      <c r="AA155" s="64"/>
      <c r="AB155" s="157">
        <v>15</v>
      </c>
      <c r="AC155" s="63"/>
      <c r="AD155" s="63">
        <v>30</v>
      </c>
      <c r="AE155" s="64"/>
      <c r="AF155" s="157"/>
      <c r="AG155" s="63"/>
      <c r="AH155" s="63"/>
      <c r="AI155" s="64"/>
      <c r="AJ155" s="157"/>
      <c r="AK155" s="63"/>
      <c r="AL155" s="63"/>
      <c r="AM155" s="64"/>
    </row>
    <row r="156" spans="1:39" s="74" customFormat="1" ht="18" customHeight="1">
      <c r="A156" s="28" t="s">
        <v>58</v>
      </c>
      <c r="B156" s="599" t="s">
        <v>115</v>
      </c>
      <c r="C156" s="688"/>
      <c r="D156" s="175">
        <v>1</v>
      </c>
      <c r="E156" s="161">
        <v>1</v>
      </c>
      <c r="F156" s="64">
        <v>4</v>
      </c>
      <c r="G156" s="34">
        <f t="shared" si="21"/>
        <v>45</v>
      </c>
      <c r="H156" s="23">
        <f t="shared" si="24"/>
        <v>15</v>
      </c>
      <c r="I156" s="23"/>
      <c r="J156" s="23"/>
      <c r="K156" s="23">
        <f t="shared" ref="K156:K171" si="26">O156+S156+W156+AA156+AE156+AI156+AM156</f>
        <v>30</v>
      </c>
      <c r="L156" s="65"/>
      <c r="M156" s="63"/>
      <c r="N156" s="63"/>
      <c r="O156" s="64"/>
      <c r="P156" s="157"/>
      <c r="Q156" s="63"/>
      <c r="R156" s="63"/>
      <c r="S156" s="64"/>
      <c r="T156" s="157"/>
      <c r="U156" s="63"/>
      <c r="V156" s="63"/>
      <c r="W156" s="64"/>
      <c r="X156" s="157"/>
      <c r="Y156" s="63"/>
      <c r="Z156" s="63"/>
      <c r="AA156" s="64"/>
      <c r="AB156" s="157"/>
      <c r="AC156" s="63"/>
      <c r="AD156" s="63"/>
      <c r="AE156" s="64"/>
      <c r="AF156" s="504">
        <v>15</v>
      </c>
      <c r="AG156" s="63"/>
      <c r="AH156" s="63"/>
      <c r="AI156" s="64">
        <v>30</v>
      </c>
      <c r="AJ156" s="157"/>
      <c r="AK156" s="63"/>
      <c r="AL156" s="63"/>
      <c r="AM156" s="64"/>
    </row>
    <row r="157" spans="1:39" s="74" customFormat="1" ht="18" customHeight="1">
      <c r="A157" s="28" t="s">
        <v>60</v>
      </c>
      <c r="B157" s="599" t="s">
        <v>116</v>
      </c>
      <c r="C157" s="688"/>
      <c r="D157" s="175">
        <v>1</v>
      </c>
      <c r="E157" s="161">
        <v>1</v>
      </c>
      <c r="F157" s="64">
        <v>4</v>
      </c>
      <c r="G157" s="34">
        <f t="shared" si="21"/>
        <v>60</v>
      </c>
      <c r="H157" s="23">
        <f t="shared" si="24"/>
        <v>30</v>
      </c>
      <c r="I157" s="23"/>
      <c r="J157" s="23"/>
      <c r="K157" s="23">
        <f t="shared" si="26"/>
        <v>30</v>
      </c>
      <c r="L157" s="65"/>
      <c r="M157" s="63"/>
      <c r="N157" s="63"/>
      <c r="O157" s="64"/>
      <c r="P157" s="157"/>
      <c r="Q157" s="63"/>
      <c r="R157" s="63"/>
      <c r="S157" s="64"/>
      <c r="T157" s="157"/>
      <c r="U157" s="63"/>
      <c r="V157" s="63"/>
      <c r="W157" s="64"/>
      <c r="X157" s="504">
        <v>30</v>
      </c>
      <c r="Y157" s="63"/>
      <c r="Z157" s="63"/>
      <c r="AA157" s="64">
        <v>30</v>
      </c>
      <c r="AB157" s="157"/>
      <c r="AC157" s="63"/>
      <c r="AD157" s="63"/>
      <c r="AE157" s="64"/>
      <c r="AF157" s="157"/>
      <c r="AG157" s="63"/>
      <c r="AH157" s="63"/>
      <c r="AI157" s="64"/>
      <c r="AJ157" s="157"/>
      <c r="AK157" s="63"/>
      <c r="AL157" s="63"/>
      <c r="AM157" s="64"/>
    </row>
    <row r="158" spans="1:39" s="74" customFormat="1" ht="18" customHeight="1">
      <c r="A158" s="28" t="s">
        <v>98</v>
      </c>
      <c r="B158" s="599" t="s">
        <v>117</v>
      </c>
      <c r="C158" s="688"/>
      <c r="D158" s="175">
        <v>1</v>
      </c>
      <c r="E158" s="161">
        <v>1</v>
      </c>
      <c r="F158" s="64">
        <v>4</v>
      </c>
      <c r="G158" s="34">
        <f t="shared" si="21"/>
        <v>45</v>
      </c>
      <c r="H158" s="23">
        <f t="shared" si="24"/>
        <v>30</v>
      </c>
      <c r="I158" s="23"/>
      <c r="J158" s="23"/>
      <c r="K158" s="23">
        <f t="shared" si="26"/>
        <v>15</v>
      </c>
      <c r="L158" s="65"/>
      <c r="M158" s="63"/>
      <c r="N158" s="63"/>
      <c r="O158" s="64"/>
      <c r="P158" s="157"/>
      <c r="Q158" s="63"/>
      <c r="R158" s="63"/>
      <c r="S158" s="64"/>
      <c r="T158" s="157"/>
      <c r="U158" s="63"/>
      <c r="V158" s="63"/>
      <c r="W158" s="64"/>
      <c r="X158" s="157"/>
      <c r="Y158" s="63"/>
      <c r="Z158" s="63"/>
      <c r="AA158" s="64"/>
      <c r="AB158" s="504">
        <v>30</v>
      </c>
      <c r="AC158" s="63"/>
      <c r="AD158" s="63"/>
      <c r="AE158" s="64">
        <v>15</v>
      </c>
      <c r="AF158" s="157"/>
      <c r="AG158" s="63"/>
      <c r="AH158" s="63"/>
      <c r="AI158" s="64"/>
      <c r="AJ158" s="157"/>
      <c r="AK158" s="63"/>
      <c r="AL158" s="63"/>
      <c r="AM158" s="64"/>
    </row>
    <row r="159" spans="1:39" s="74" customFormat="1" ht="18" customHeight="1">
      <c r="A159" s="28" t="s">
        <v>100</v>
      </c>
      <c r="B159" s="599" t="s">
        <v>118</v>
      </c>
      <c r="C159" s="688"/>
      <c r="D159" s="175">
        <v>1</v>
      </c>
      <c r="E159" s="161">
        <v>1</v>
      </c>
      <c r="F159" s="64">
        <v>4</v>
      </c>
      <c r="G159" s="34">
        <f t="shared" si="21"/>
        <v>45</v>
      </c>
      <c r="H159" s="23">
        <f t="shared" si="24"/>
        <v>15</v>
      </c>
      <c r="I159" s="23"/>
      <c r="J159" s="23"/>
      <c r="K159" s="23">
        <f t="shared" si="26"/>
        <v>30</v>
      </c>
      <c r="L159" s="65"/>
      <c r="M159" s="63"/>
      <c r="N159" s="63"/>
      <c r="O159" s="64"/>
      <c r="P159" s="157"/>
      <c r="Q159" s="63"/>
      <c r="R159" s="63"/>
      <c r="S159" s="64"/>
      <c r="T159" s="157"/>
      <c r="U159" s="63"/>
      <c r="V159" s="63"/>
      <c r="W159" s="64"/>
      <c r="X159" s="157"/>
      <c r="Y159" s="63"/>
      <c r="Z159" s="63"/>
      <c r="AA159" s="64"/>
      <c r="AB159" s="157"/>
      <c r="AC159" s="63"/>
      <c r="AD159" s="63"/>
      <c r="AE159" s="64"/>
      <c r="AF159" s="504">
        <v>15</v>
      </c>
      <c r="AG159" s="63"/>
      <c r="AH159" s="63"/>
      <c r="AI159" s="64">
        <v>30</v>
      </c>
      <c r="AJ159" s="157"/>
      <c r="AK159" s="63"/>
      <c r="AL159" s="63"/>
      <c r="AM159" s="64"/>
    </row>
    <row r="160" spans="1:39" s="74" customFormat="1" ht="18" customHeight="1">
      <c r="A160" s="28" t="s">
        <v>102</v>
      </c>
      <c r="B160" s="599" t="s">
        <v>119</v>
      </c>
      <c r="C160" s="688"/>
      <c r="D160" s="175">
        <v>1</v>
      </c>
      <c r="E160" s="161">
        <v>1</v>
      </c>
      <c r="F160" s="64">
        <v>5</v>
      </c>
      <c r="G160" s="34">
        <f t="shared" si="21"/>
        <v>60</v>
      </c>
      <c r="H160" s="23">
        <f t="shared" si="24"/>
        <v>30</v>
      </c>
      <c r="I160" s="23"/>
      <c r="J160" s="23"/>
      <c r="K160" s="23">
        <f t="shared" si="26"/>
        <v>30</v>
      </c>
      <c r="L160" s="65"/>
      <c r="M160" s="63"/>
      <c r="N160" s="63"/>
      <c r="O160" s="64"/>
      <c r="P160" s="157"/>
      <c r="Q160" s="63"/>
      <c r="R160" s="63"/>
      <c r="S160" s="64"/>
      <c r="T160" s="157"/>
      <c r="U160" s="63"/>
      <c r="V160" s="63"/>
      <c r="W160" s="64"/>
      <c r="X160" s="504">
        <v>30</v>
      </c>
      <c r="Y160" s="63"/>
      <c r="Z160" s="63"/>
      <c r="AA160" s="64">
        <v>30</v>
      </c>
      <c r="AB160" s="157"/>
      <c r="AC160" s="63"/>
      <c r="AD160" s="63"/>
      <c r="AE160" s="64"/>
      <c r="AF160" s="157"/>
      <c r="AG160" s="63"/>
      <c r="AH160" s="63"/>
      <c r="AI160" s="64"/>
      <c r="AJ160" s="157"/>
      <c r="AK160" s="63"/>
      <c r="AL160" s="63"/>
      <c r="AM160" s="64"/>
    </row>
    <row r="161" spans="1:39" s="74" customFormat="1" ht="18" customHeight="1">
      <c r="A161" s="28" t="s">
        <v>104</v>
      </c>
      <c r="B161" s="599" t="s">
        <v>120</v>
      </c>
      <c r="C161" s="688"/>
      <c r="D161" s="175">
        <v>1</v>
      </c>
      <c r="E161" s="161">
        <v>1</v>
      </c>
      <c r="F161" s="64">
        <v>4</v>
      </c>
      <c r="G161" s="34">
        <f t="shared" si="21"/>
        <v>60</v>
      </c>
      <c r="H161" s="23">
        <f t="shared" si="24"/>
        <v>30</v>
      </c>
      <c r="I161" s="23"/>
      <c r="J161" s="23"/>
      <c r="K161" s="23">
        <f t="shared" si="26"/>
        <v>30</v>
      </c>
      <c r="L161" s="65"/>
      <c r="M161" s="63"/>
      <c r="N161" s="63"/>
      <c r="O161" s="64"/>
      <c r="P161" s="157"/>
      <c r="Q161" s="63"/>
      <c r="R161" s="63"/>
      <c r="S161" s="64"/>
      <c r="T161" s="157"/>
      <c r="U161" s="63"/>
      <c r="V161" s="63"/>
      <c r="W161" s="64"/>
      <c r="X161" s="504">
        <v>30</v>
      </c>
      <c r="Y161" s="63"/>
      <c r="Z161" s="63"/>
      <c r="AA161" s="64">
        <v>30</v>
      </c>
      <c r="AB161" s="157"/>
      <c r="AC161" s="63"/>
      <c r="AD161" s="63"/>
      <c r="AE161" s="64"/>
      <c r="AF161" s="157"/>
      <c r="AG161" s="63"/>
      <c r="AH161" s="63"/>
      <c r="AI161" s="64"/>
      <c r="AJ161" s="157"/>
      <c r="AK161" s="63"/>
      <c r="AL161" s="63"/>
      <c r="AM161" s="64"/>
    </row>
    <row r="162" spans="1:39" s="74" customFormat="1" ht="18" customHeight="1">
      <c r="A162" s="28" t="s">
        <v>121</v>
      </c>
      <c r="B162" s="599" t="s">
        <v>122</v>
      </c>
      <c r="C162" s="688"/>
      <c r="D162" s="175">
        <v>1</v>
      </c>
      <c r="E162" s="161">
        <v>1</v>
      </c>
      <c r="F162" s="64">
        <v>5</v>
      </c>
      <c r="G162" s="34">
        <f t="shared" si="21"/>
        <v>60</v>
      </c>
      <c r="H162" s="23">
        <f t="shared" si="24"/>
        <v>30</v>
      </c>
      <c r="I162" s="23"/>
      <c r="J162" s="23"/>
      <c r="K162" s="23">
        <f t="shared" si="26"/>
        <v>30</v>
      </c>
      <c r="L162" s="65"/>
      <c r="M162" s="63"/>
      <c r="N162" s="63"/>
      <c r="O162" s="64"/>
      <c r="P162" s="157"/>
      <c r="Q162" s="63"/>
      <c r="R162" s="63"/>
      <c r="S162" s="64"/>
      <c r="T162" s="157"/>
      <c r="U162" s="63"/>
      <c r="V162" s="63"/>
      <c r="W162" s="64"/>
      <c r="X162" s="157"/>
      <c r="Y162" s="63"/>
      <c r="Z162" s="63"/>
      <c r="AA162" s="64"/>
      <c r="AB162" s="504">
        <v>30</v>
      </c>
      <c r="AC162" s="63"/>
      <c r="AD162" s="63"/>
      <c r="AE162" s="64">
        <v>30</v>
      </c>
      <c r="AF162" s="157"/>
      <c r="AG162" s="63"/>
      <c r="AH162" s="63"/>
      <c r="AI162" s="64"/>
      <c r="AJ162" s="157"/>
      <c r="AK162" s="63"/>
      <c r="AL162" s="63"/>
      <c r="AM162" s="64"/>
    </row>
    <row r="163" spans="1:39" s="74" customFormat="1" ht="18" customHeight="1">
      <c r="A163" s="28" t="s">
        <v>123</v>
      </c>
      <c r="B163" s="597" t="s">
        <v>124</v>
      </c>
      <c r="C163" s="689"/>
      <c r="D163" s="175">
        <v>1</v>
      </c>
      <c r="E163" s="161">
        <v>1</v>
      </c>
      <c r="F163" s="64">
        <v>4</v>
      </c>
      <c r="G163" s="34">
        <f t="shared" si="21"/>
        <v>45</v>
      </c>
      <c r="H163" s="23">
        <f t="shared" si="24"/>
        <v>15</v>
      </c>
      <c r="I163" s="23"/>
      <c r="J163" s="23"/>
      <c r="K163" s="23">
        <f t="shared" si="26"/>
        <v>30</v>
      </c>
      <c r="L163" s="65"/>
      <c r="M163" s="63"/>
      <c r="N163" s="63"/>
      <c r="O163" s="64"/>
      <c r="P163" s="157"/>
      <c r="Q163" s="63"/>
      <c r="R163" s="63"/>
      <c r="S163" s="64"/>
      <c r="T163" s="157"/>
      <c r="U163" s="63"/>
      <c r="V163" s="63"/>
      <c r="W163" s="64"/>
      <c r="X163" s="157"/>
      <c r="Y163" s="63"/>
      <c r="Z163" s="63"/>
      <c r="AA163" s="64"/>
      <c r="AB163" s="157"/>
      <c r="AC163" s="63"/>
      <c r="AD163" s="63"/>
      <c r="AE163" s="64"/>
      <c r="AF163" s="504">
        <v>15</v>
      </c>
      <c r="AG163" s="63"/>
      <c r="AH163" s="63"/>
      <c r="AI163" s="64">
        <v>30</v>
      </c>
      <c r="AJ163" s="157"/>
      <c r="AK163" s="63"/>
      <c r="AL163" s="63"/>
      <c r="AM163" s="64"/>
    </row>
    <row r="164" spans="1:39" s="74" customFormat="1" ht="18" customHeight="1">
      <c r="A164" s="28" t="s">
        <v>125</v>
      </c>
      <c r="B164" s="597" t="s">
        <v>126</v>
      </c>
      <c r="C164" s="689"/>
      <c r="D164" s="175"/>
      <c r="E164" s="161">
        <v>2</v>
      </c>
      <c r="F164" s="64">
        <v>3</v>
      </c>
      <c r="G164" s="34">
        <f t="shared" si="21"/>
        <v>30</v>
      </c>
      <c r="H164" s="23">
        <f t="shared" si="24"/>
        <v>15</v>
      </c>
      <c r="I164" s="23"/>
      <c r="J164" s="23"/>
      <c r="K164" s="23">
        <f t="shared" si="26"/>
        <v>15</v>
      </c>
      <c r="L164" s="65"/>
      <c r="M164" s="63"/>
      <c r="N164" s="63"/>
      <c r="O164" s="64"/>
      <c r="P164" s="157"/>
      <c r="Q164" s="63"/>
      <c r="R164" s="63"/>
      <c r="S164" s="64"/>
      <c r="T164" s="157"/>
      <c r="U164" s="63"/>
      <c r="V164" s="63"/>
      <c r="W164" s="64"/>
      <c r="X164" s="157">
        <v>15</v>
      </c>
      <c r="Y164" s="63"/>
      <c r="Z164" s="63"/>
      <c r="AA164" s="64">
        <v>15</v>
      </c>
      <c r="AB164" s="157"/>
      <c r="AC164" s="63"/>
      <c r="AD164" s="63"/>
      <c r="AE164" s="64"/>
      <c r="AF164" s="157"/>
      <c r="AG164" s="63"/>
      <c r="AH164" s="63"/>
      <c r="AI164" s="64"/>
      <c r="AJ164" s="157"/>
      <c r="AK164" s="63"/>
      <c r="AL164" s="63"/>
      <c r="AM164" s="64"/>
    </row>
    <row r="165" spans="1:39" s="97" customFormat="1" ht="18" customHeight="1">
      <c r="A165" s="28" t="s">
        <v>127</v>
      </c>
      <c r="B165" s="597" t="s">
        <v>128</v>
      </c>
      <c r="C165" s="598"/>
      <c r="D165" s="175"/>
      <c r="E165" s="161">
        <v>2</v>
      </c>
      <c r="F165" s="64">
        <v>3</v>
      </c>
      <c r="G165" s="34">
        <f t="shared" si="21"/>
        <v>30</v>
      </c>
      <c r="H165" s="23">
        <f t="shared" si="24"/>
        <v>15</v>
      </c>
      <c r="I165" s="23"/>
      <c r="J165" s="23"/>
      <c r="K165" s="23">
        <f t="shared" si="26"/>
        <v>15</v>
      </c>
      <c r="L165" s="65"/>
      <c r="M165" s="63"/>
      <c r="N165" s="63"/>
      <c r="O165" s="64"/>
      <c r="P165" s="157"/>
      <c r="Q165" s="63"/>
      <c r="R165" s="63"/>
      <c r="S165" s="64"/>
      <c r="T165" s="157"/>
      <c r="U165" s="63"/>
      <c r="V165" s="63"/>
      <c r="W165" s="64"/>
      <c r="X165" s="157">
        <v>15</v>
      </c>
      <c r="Y165" s="63"/>
      <c r="Z165" s="63"/>
      <c r="AA165" s="64">
        <v>15</v>
      </c>
      <c r="AB165" s="157"/>
      <c r="AC165" s="63"/>
      <c r="AD165" s="63"/>
      <c r="AE165" s="64"/>
      <c r="AF165" s="157"/>
      <c r="AG165" s="63"/>
      <c r="AH165" s="63"/>
      <c r="AI165" s="64"/>
      <c r="AJ165" s="157"/>
      <c r="AK165" s="63"/>
      <c r="AL165" s="63"/>
      <c r="AM165" s="64"/>
    </row>
    <row r="166" spans="1:39" s="97" customFormat="1" ht="18" customHeight="1">
      <c r="A166" s="28" t="s">
        <v>129</v>
      </c>
      <c r="B166" s="599" t="s">
        <v>130</v>
      </c>
      <c r="C166" s="600"/>
      <c r="D166" s="174"/>
      <c r="E166" s="188">
        <v>2</v>
      </c>
      <c r="F166" s="62">
        <v>3</v>
      </c>
      <c r="G166" s="34">
        <f t="shared" si="21"/>
        <v>60</v>
      </c>
      <c r="H166" s="23">
        <f t="shared" si="24"/>
        <v>30</v>
      </c>
      <c r="I166" s="23"/>
      <c r="J166" s="23"/>
      <c r="K166" s="23">
        <f t="shared" si="26"/>
        <v>30</v>
      </c>
      <c r="L166" s="65"/>
      <c r="M166" s="63"/>
      <c r="N166" s="63"/>
      <c r="O166" s="64"/>
      <c r="P166" s="157">
        <v>30</v>
      </c>
      <c r="Q166" s="63"/>
      <c r="R166" s="63"/>
      <c r="S166" s="64">
        <v>30</v>
      </c>
      <c r="T166" s="478"/>
      <c r="U166" s="63"/>
      <c r="V166" s="63"/>
      <c r="W166" s="64"/>
      <c r="X166" s="157"/>
      <c r="Y166" s="63"/>
      <c r="Z166" s="63"/>
      <c r="AA166" s="64"/>
      <c r="AB166" s="157"/>
      <c r="AC166" s="63"/>
      <c r="AD166" s="63"/>
      <c r="AE166" s="64"/>
      <c r="AF166" s="65"/>
      <c r="AG166" s="63"/>
      <c r="AH166" s="63"/>
      <c r="AI166" s="64"/>
      <c r="AJ166" s="65"/>
      <c r="AK166" s="63"/>
      <c r="AL166" s="63"/>
      <c r="AM166" s="64"/>
    </row>
    <row r="167" spans="1:39" s="97" customFormat="1" ht="18" customHeight="1">
      <c r="A167" s="28" t="s">
        <v>131</v>
      </c>
      <c r="B167" s="597" t="s">
        <v>132</v>
      </c>
      <c r="C167" s="598"/>
      <c r="D167" s="175">
        <v>1</v>
      </c>
      <c r="E167" s="161">
        <v>1</v>
      </c>
      <c r="F167" s="64">
        <v>4</v>
      </c>
      <c r="G167" s="34">
        <f t="shared" si="21"/>
        <v>60</v>
      </c>
      <c r="H167" s="23">
        <f t="shared" si="24"/>
        <v>30</v>
      </c>
      <c r="I167" s="23"/>
      <c r="J167" s="23"/>
      <c r="K167" s="23">
        <f t="shared" si="26"/>
        <v>30</v>
      </c>
      <c r="L167" s="65"/>
      <c r="M167" s="63"/>
      <c r="N167" s="63"/>
      <c r="O167" s="64"/>
      <c r="P167" s="157"/>
      <c r="Q167" s="63"/>
      <c r="R167" s="63"/>
      <c r="S167" s="64"/>
      <c r="T167" s="157"/>
      <c r="U167" s="63"/>
      <c r="V167" s="63"/>
      <c r="W167" s="64"/>
      <c r="X167" s="157"/>
      <c r="Y167" s="63"/>
      <c r="Z167" s="63"/>
      <c r="AA167" s="64"/>
      <c r="AB167" s="504">
        <v>30</v>
      </c>
      <c r="AC167" s="63"/>
      <c r="AD167" s="63"/>
      <c r="AE167" s="64">
        <v>30</v>
      </c>
      <c r="AF167" s="157"/>
      <c r="AG167" s="63"/>
      <c r="AH167" s="63"/>
      <c r="AI167" s="64"/>
      <c r="AJ167" s="157"/>
      <c r="AK167" s="63"/>
      <c r="AL167" s="63"/>
      <c r="AM167" s="64"/>
    </row>
    <row r="168" spans="1:39" s="97" customFormat="1" ht="18" customHeight="1">
      <c r="A168" s="28" t="s">
        <v>133</v>
      </c>
      <c r="B168" s="597" t="s">
        <v>134</v>
      </c>
      <c r="C168" s="598"/>
      <c r="D168" s="175"/>
      <c r="E168" s="161">
        <v>1</v>
      </c>
      <c r="F168" s="64">
        <v>1</v>
      </c>
      <c r="G168" s="34">
        <f t="shared" ref="G168" si="27">SUM(H168:K168)</f>
        <v>15</v>
      </c>
      <c r="H168" s="23">
        <f t="shared" ref="H168" si="28">L168+P168+T168+X168+AB168+AF168+AJ168</f>
        <v>15</v>
      </c>
      <c r="I168" s="23"/>
      <c r="J168" s="23"/>
      <c r="K168" s="23"/>
      <c r="L168" s="65"/>
      <c r="M168" s="63"/>
      <c r="N168" s="63"/>
      <c r="O168" s="64"/>
      <c r="P168" s="157"/>
      <c r="Q168" s="63"/>
      <c r="R168" s="63"/>
      <c r="S168" s="64"/>
      <c r="T168" s="157"/>
      <c r="U168" s="63"/>
      <c r="V168" s="63"/>
      <c r="W168" s="64"/>
      <c r="X168" s="157"/>
      <c r="Y168" s="63"/>
      <c r="Z168" s="63"/>
      <c r="AA168" s="64"/>
      <c r="AB168" s="356">
        <v>15</v>
      </c>
      <c r="AC168" s="63"/>
      <c r="AD168" s="63"/>
      <c r="AE168" s="64"/>
      <c r="AF168" s="157"/>
      <c r="AG168" s="63"/>
      <c r="AH168" s="63"/>
      <c r="AI168" s="64"/>
      <c r="AJ168" s="157"/>
      <c r="AK168" s="63"/>
      <c r="AL168" s="63"/>
      <c r="AM168" s="64"/>
    </row>
    <row r="169" spans="1:39" s="97" customFormat="1" ht="18" customHeight="1">
      <c r="A169" s="28" t="s">
        <v>135</v>
      </c>
      <c r="B169" s="597" t="s">
        <v>136</v>
      </c>
      <c r="C169" s="598"/>
      <c r="D169" s="175"/>
      <c r="E169" s="161">
        <v>1</v>
      </c>
      <c r="F169" s="64">
        <v>2</v>
      </c>
      <c r="G169" s="34"/>
      <c r="H169" s="23"/>
      <c r="I169" s="23"/>
      <c r="J169" s="23"/>
      <c r="K169" s="23"/>
      <c r="L169" s="65"/>
      <c r="M169" s="63"/>
      <c r="N169" s="63"/>
      <c r="O169" s="64"/>
      <c r="P169" s="157"/>
      <c r="Q169" s="63"/>
      <c r="R169" s="63"/>
      <c r="S169" s="64"/>
      <c r="T169" s="157"/>
      <c r="U169" s="63"/>
      <c r="V169" s="63"/>
      <c r="W169" s="64"/>
      <c r="X169" s="157"/>
      <c r="Y169" s="63"/>
      <c r="Z169" s="63"/>
      <c r="AA169" s="64"/>
      <c r="AB169" s="157"/>
      <c r="AC169" s="63"/>
      <c r="AD169" s="63"/>
      <c r="AE169" s="64"/>
      <c r="AF169" s="157"/>
      <c r="AG169" s="63"/>
      <c r="AH169" s="63"/>
      <c r="AI169" s="64"/>
      <c r="AJ169" s="157"/>
      <c r="AK169" s="63"/>
      <c r="AL169" s="63"/>
      <c r="AM169" s="64"/>
    </row>
    <row r="170" spans="1:39" s="97" customFormat="1" ht="18" customHeight="1">
      <c r="A170" s="28" t="s">
        <v>137</v>
      </c>
      <c r="B170" s="597" t="s">
        <v>138</v>
      </c>
      <c r="C170" s="689"/>
      <c r="D170" s="175"/>
      <c r="E170" s="161">
        <v>1</v>
      </c>
      <c r="F170" s="64">
        <v>2</v>
      </c>
      <c r="G170" s="34"/>
      <c r="H170" s="23"/>
      <c r="I170" s="23"/>
      <c r="J170" s="23"/>
      <c r="K170" s="23"/>
      <c r="L170" s="65"/>
      <c r="M170" s="63"/>
      <c r="N170" s="63"/>
      <c r="O170" s="64"/>
      <c r="P170" s="157"/>
      <c r="Q170" s="63"/>
      <c r="R170" s="63"/>
      <c r="S170" s="64"/>
      <c r="T170" s="157"/>
      <c r="U170" s="63"/>
      <c r="V170" s="63"/>
      <c r="W170" s="64"/>
      <c r="X170" s="157"/>
      <c r="Y170" s="63"/>
      <c r="Z170" s="63"/>
      <c r="AA170" s="64"/>
      <c r="AB170" s="157"/>
      <c r="AC170" s="63"/>
      <c r="AD170" s="63"/>
      <c r="AE170" s="64"/>
      <c r="AF170" s="157"/>
      <c r="AG170" s="63"/>
      <c r="AH170" s="63"/>
      <c r="AI170" s="64"/>
      <c r="AJ170" s="157"/>
      <c r="AK170" s="63"/>
      <c r="AL170" s="63"/>
      <c r="AM170" s="64"/>
    </row>
    <row r="171" spans="1:39" s="97" customFormat="1" ht="18" customHeight="1">
      <c r="A171" s="28" t="s">
        <v>139</v>
      </c>
      <c r="B171" s="726" t="s">
        <v>140</v>
      </c>
      <c r="C171" s="727"/>
      <c r="D171" s="160"/>
      <c r="E171" s="161">
        <v>1</v>
      </c>
      <c r="F171" s="64">
        <v>5</v>
      </c>
      <c r="G171" s="34">
        <f t="shared" si="21"/>
        <v>30</v>
      </c>
      <c r="H171" s="23"/>
      <c r="I171" s="23"/>
      <c r="J171" s="23"/>
      <c r="K171" s="23">
        <f t="shared" si="26"/>
        <v>30</v>
      </c>
      <c r="L171" s="65"/>
      <c r="M171" s="63"/>
      <c r="N171" s="63"/>
      <c r="O171" s="64"/>
      <c r="P171" s="157"/>
      <c r="Q171" s="63"/>
      <c r="R171" s="63"/>
      <c r="S171" s="64"/>
      <c r="T171" s="157"/>
      <c r="U171" s="63"/>
      <c r="V171" s="63"/>
      <c r="W171" s="64"/>
      <c r="X171" s="157"/>
      <c r="Y171" s="63"/>
      <c r="Z171" s="63"/>
      <c r="AA171" s="64"/>
      <c r="AB171" s="157"/>
      <c r="AC171" s="63"/>
      <c r="AD171" s="63"/>
      <c r="AE171" s="64"/>
      <c r="AF171" s="157"/>
      <c r="AG171" s="63"/>
      <c r="AH171" s="63"/>
      <c r="AI171" s="64"/>
      <c r="AJ171" s="157"/>
      <c r="AK171" s="63"/>
      <c r="AL171" s="63"/>
      <c r="AM171" s="64">
        <v>30</v>
      </c>
    </row>
    <row r="172" spans="1:39" s="97" customFormat="1" ht="33.75" customHeight="1" thickBot="1">
      <c r="A172" s="28" t="s">
        <v>141</v>
      </c>
      <c r="B172" s="724" t="s">
        <v>142</v>
      </c>
      <c r="C172" s="725"/>
      <c r="D172" s="158"/>
      <c r="E172" s="159"/>
      <c r="F172" s="162">
        <v>15</v>
      </c>
      <c r="G172" s="34"/>
      <c r="H172" s="23"/>
      <c r="I172" s="23"/>
      <c r="J172" s="23"/>
      <c r="K172" s="23"/>
      <c r="L172" s="180"/>
      <c r="M172" s="165"/>
      <c r="N172" s="165"/>
      <c r="O172" s="162"/>
      <c r="P172" s="177"/>
      <c r="Q172" s="165"/>
      <c r="R172" s="165"/>
      <c r="S172" s="162"/>
      <c r="T172" s="177"/>
      <c r="U172" s="165"/>
      <c r="V172" s="165"/>
      <c r="W172" s="162"/>
      <c r="X172" s="177"/>
      <c r="Y172" s="165"/>
      <c r="Z172" s="165"/>
      <c r="AA172" s="162"/>
      <c r="AB172" s="177"/>
      <c r="AC172" s="165"/>
      <c r="AD172" s="165"/>
      <c r="AE172" s="162"/>
      <c r="AF172" s="177"/>
      <c r="AG172" s="165"/>
      <c r="AH172" s="165"/>
      <c r="AI172" s="162"/>
      <c r="AJ172" s="683" t="s">
        <v>143</v>
      </c>
      <c r="AK172" s="684"/>
      <c r="AL172" s="684"/>
      <c r="AM172" s="685"/>
    </row>
    <row r="173" spans="1:39" s="97" customFormat="1" ht="21" customHeight="1" thickTop="1" thickBot="1">
      <c r="A173" s="28"/>
      <c r="B173" s="724"/>
      <c r="C173" s="725"/>
      <c r="D173" s="158"/>
      <c r="E173" s="165"/>
      <c r="F173" s="176"/>
      <c r="G173" s="177"/>
      <c r="H173" s="63"/>
      <c r="I173" s="165"/>
      <c r="J173" s="165"/>
      <c r="K173" s="165"/>
      <c r="L173" s="71"/>
      <c r="M173" s="72"/>
      <c r="N173" s="72"/>
      <c r="O173" s="70"/>
      <c r="P173" s="178"/>
      <c r="Q173" s="72"/>
      <c r="R173" s="72"/>
      <c r="S173" s="70"/>
      <c r="T173" s="178"/>
      <c r="U173" s="72"/>
      <c r="V173" s="72"/>
      <c r="W173" s="70"/>
      <c r="X173" s="178"/>
      <c r="Y173" s="72"/>
      <c r="Z173" s="72"/>
      <c r="AA173" s="70"/>
      <c r="AB173" s="178"/>
      <c r="AC173" s="72"/>
      <c r="AD173" s="72"/>
      <c r="AE173" s="70"/>
      <c r="AF173" s="178"/>
      <c r="AG173" s="72"/>
      <c r="AH173" s="72"/>
      <c r="AI173" s="69"/>
      <c r="AJ173" s="71"/>
      <c r="AK173" s="72"/>
      <c r="AL173" s="72"/>
      <c r="AM173" s="70"/>
    </row>
    <row r="174" spans="1:39" s="97" customFormat="1" ht="13.5" thickTop="1">
      <c r="A174" s="112"/>
      <c r="B174" s="603" t="s">
        <v>62</v>
      </c>
      <c r="C174" s="604"/>
      <c r="D174" s="607">
        <f t="shared" ref="D174:AI174" si="29">SUM(D152:D173)</f>
        <v>13</v>
      </c>
      <c r="E174" s="609">
        <f t="shared" si="29"/>
        <v>25</v>
      </c>
      <c r="F174" s="611">
        <f t="shared" si="29"/>
        <v>93</v>
      </c>
      <c r="G174" s="613">
        <f t="shared" si="29"/>
        <v>930</v>
      </c>
      <c r="H174" s="609">
        <f t="shared" si="29"/>
        <v>435</v>
      </c>
      <c r="I174" s="609">
        <f t="shared" si="29"/>
        <v>0</v>
      </c>
      <c r="J174" s="609">
        <f t="shared" si="29"/>
        <v>60</v>
      </c>
      <c r="K174" s="611">
        <f t="shared" si="29"/>
        <v>435</v>
      </c>
      <c r="L174" s="113">
        <f t="shared" si="29"/>
        <v>0</v>
      </c>
      <c r="M174" s="114">
        <f t="shared" si="29"/>
        <v>0</v>
      </c>
      <c r="N174" s="114">
        <f t="shared" si="29"/>
        <v>0</v>
      </c>
      <c r="O174" s="116">
        <f t="shared" si="29"/>
        <v>0</v>
      </c>
      <c r="P174" s="113">
        <f t="shared" si="29"/>
        <v>30</v>
      </c>
      <c r="Q174" s="114">
        <f t="shared" si="29"/>
        <v>0</v>
      </c>
      <c r="R174" s="114">
        <f t="shared" si="29"/>
        <v>0</v>
      </c>
      <c r="S174" s="116">
        <f t="shared" si="29"/>
        <v>30</v>
      </c>
      <c r="T174" s="113">
        <f t="shared" si="29"/>
        <v>30</v>
      </c>
      <c r="U174" s="114">
        <f t="shared" si="29"/>
        <v>0</v>
      </c>
      <c r="V174" s="114">
        <f t="shared" si="29"/>
        <v>30</v>
      </c>
      <c r="W174" s="116">
        <f t="shared" si="29"/>
        <v>0</v>
      </c>
      <c r="X174" s="113">
        <f t="shared" si="29"/>
        <v>150</v>
      </c>
      <c r="Y174" s="114">
        <f t="shared" si="29"/>
        <v>0</v>
      </c>
      <c r="Z174" s="114">
        <f t="shared" si="29"/>
        <v>0</v>
      </c>
      <c r="AA174" s="116">
        <f t="shared" si="29"/>
        <v>150</v>
      </c>
      <c r="AB174" s="113">
        <f t="shared" si="29"/>
        <v>150</v>
      </c>
      <c r="AC174" s="114">
        <f t="shared" si="29"/>
        <v>0</v>
      </c>
      <c r="AD174" s="114">
        <f t="shared" si="29"/>
        <v>30</v>
      </c>
      <c r="AE174" s="116">
        <f t="shared" si="29"/>
        <v>105</v>
      </c>
      <c r="AF174" s="113">
        <f t="shared" si="29"/>
        <v>75</v>
      </c>
      <c r="AG174" s="114">
        <f t="shared" si="29"/>
        <v>0</v>
      </c>
      <c r="AH174" s="114">
        <f t="shared" si="29"/>
        <v>0</v>
      </c>
      <c r="AI174" s="116">
        <f t="shared" si="29"/>
        <v>120</v>
      </c>
      <c r="AJ174" s="200">
        <f>SUM(AJ152:AJ171)</f>
        <v>0</v>
      </c>
      <c r="AK174" s="200">
        <f>SUM(AK152:AK171)</f>
        <v>0</v>
      </c>
      <c r="AL174" s="200">
        <f>SUM(AL152:AL171)</f>
        <v>0</v>
      </c>
      <c r="AM174" s="200">
        <f>SUM(AM152:AM171)</f>
        <v>30</v>
      </c>
    </row>
    <row r="175" spans="1:39" s="97" customFormat="1" ht="13.5" thickBot="1">
      <c r="A175" s="118"/>
      <c r="B175" s="605"/>
      <c r="C175" s="606"/>
      <c r="D175" s="608"/>
      <c r="E175" s="610"/>
      <c r="F175" s="612"/>
      <c r="G175" s="668"/>
      <c r="H175" s="669"/>
      <c r="I175" s="669"/>
      <c r="J175" s="669"/>
      <c r="K175" s="670"/>
      <c r="L175" s="615">
        <f>SUM(L174:O174)</f>
        <v>0</v>
      </c>
      <c r="M175" s="616"/>
      <c r="N175" s="616"/>
      <c r="O175" s="617"/>
      <c r="P175" s="615">
        <f>SUM(P174:S174)</f>
        <v>60</v>
      </c>
      <c r="Q175" s="616"/>
      <c r="R175" s="616"/>
      <c r="S175" s="617"/>
      <c r="T175" s="615">
        <f>SUM(T174:W174)</f>
        <v>60</v>
      </c>
      <c r="U175" s="616"/>
      <c r="V175" s="616"/>
      <c r="W175" s="617"/>
      <c r="X175" s="615">
        <f>SUM(X174:AA174)</f>
        <v>300</v>
      </c>
      <c r="Y175" s="616"/>
      <c r="Z175" s="616"/>
      <c r="AA175" s="617"/>
      <c r="AB175" s="615">
        <f>SUM(AB174:AE174)</f>
        <v>285</v>
      </c>
      <c r="AC175" s="616"/>
      <c r="AD175" s="616"/>
      <c r="AE175" s="617"/>
      <c r="AF175" s="615">
        <f>SUM(AF174:AI174)</f>
        <v>195</v>
      </c>
      <c r="AG175" s="616"/>
      <c r="AH175" s="616"/>
      <c r="AI175" s="617"/>
      <c r="AJ175" s="615">
        <f>SUM(AJ174:AM174)</f>
        <v>30</v>
      </c>
      <c r="AK175" s="616"/>
      <c r="AL175" s="616"/>
      <c r="AM175" s="617"/>
    </row>
    <row r="176" spans="1:39" s="97" customFormat="1" ht="12.75" customHeight="1">
      <c r="A176" s="618" t="s">
        <v>144</v>
      </c>
      <c r="B176" s="619"/>
      <c r="C176" s="620"/>
      <c r="D176" s="621" t="s">
        <v>39</v>
      </c>
      <c r="E176" s="622" t="s">
        <v>40</v>
      </c>
      <c r="F176" s="577" t="s">
        <v>12</v>
      </c>
      <c r="G176" s="565" t="s">
        <v>30</v>
      </c>
      <c r="H176" s="567" t="s">
        <v>41</v>
      </c>
      <c r="I176" s="567" t="s">
        <v>42</v>
      </c>
      <c r="J176" s="567" t="s">
        <v>43</v>
      </c>
      <c r="K176" s="568" t="s">
        <v>44</v>
      </c>
      <c r="L176" s="569" t="s">
        <v>32</v>
      </c>
      <c r="M176" s="570"/>
      <c r="N176" s="570"/>
      <c r="O176" s="571"/>
      <c r="P176" s="569" t="s">
        <v>33</v>
      </c>
      <c r="Q176" s="570"/>
      <c r="R176" s="570"/>
      <c r="S176" s="571"/>
      <c r="T176" s="569" t="s">
        <v>34</v>
      </c>
      <c r="U176" s="570"/>
      <c r="V176" s="570"/>
      <c r="W176" s="571"/>
      <c r="X176" s="569" t="s">
        <v>35</v>
      </c>
      <c r="Y176" s="570"/>
      <c r="Z176" s="570"/>
      <c r="AA176" s="571"/>
      <c r="AB176" s="569" t="s">
        <v>36</v>
      </c>
      <c r="AC176" s="570"/>
      <c r="AD176" s="570"/>
      <c r="AE176" s="571"/>
      <c r="AF176" s="561" t="s">
        <v>37</v>
      </c>
      <c r="AG176" s="562"/>
      <c r="AH176" s="562"/>
      <c r="AI176" s="563"/>
      <c r="AJ176" s="569" t="s">
        <v>38</v>
      </c>
      <c r="AK176" s="570"/>
      <c r="AL176" s="570"/>
      <c r="AM176" s="571"/>
    </row>
    <row r="177" spans="1:41" s="97" customFormat="1">
      <c r="A177" s="618"/>
      <c r="B177" s="619"/>
      <c r="C177" s="620"/>
      <c r="D177" s="572"/>
      <c r="E177" s="622"/>
      <c r="F177" s="578"/>
      <c r="G177" s="565"/>
      <c r="H177" s="567"/>
      <c r="I177" s="567"/>
      <c r="J177" s="567"/>
      <c r="K177" s="568"/>
      <c r="L177" s="583" t="s">
        <v>41</v>
      </c>
      <c r="M177" s="585" t="s">
        <v>42</v>
      </c>
      <c r="N177" s="581" t="s">
        <v>46</v>
      </c>
      <c r="O177" s="577" t="s">
        <v>47</v>
      </c>
      <c r="P177" s="583" t="s">
        <v>41</v>
      </c>
      <c r="Q177" s="585" t="s">
        <v>42</v>
      </c>
      <c r="R177" s="581" t="s">
        <v>46</v>
      </c>
      <c r="S177" s="577" t="s">
        <v>47</v>
      </c>
      <c r="T177" s="583" t="s">
        <v>41</v>
      </c>
      <c r="U177" s="585" t="s">
        <v>42</v>
      </c>
      <c r="V177" s="581" t="s">
        <v>46</v>
      </c>
      <c r="W177" s="577" t="s">
        <v>47</v>
      </c>
      <c r="X177" s="583" t="s">
        <v>41</v>
      </c>
      <c r="Y177" s="585" t="s">
        <v>42</v>
      </c>
      <c r="Z177" s="581" t="s">
        <v>46</v>
      </c>
      <c r="AA177" s="577" t="s">
        <v>47</v>
      </c>
      <c r="AB177" s="583" t="s">
        <v>41</v>
      </c>
      <c r="AC177" s="585" t="s">
        <v>42</v>
      </c>
      <c r="AD177" s="581" t="s">
        <v>46</v>
      </c>
      <c r="AE177" s="577" t="s">
        <v>47</v>
      </c>
      <c r="AF177" s="583" t="s">
        <v>41</v>
      </c>
      <c r="AG177" s="585" t="s">
        <v>42</v>
      </c>
      <c r="AH177" s="581" t="s">
        <v>46</v>
      </c>
      <c r="AI177" s="577" t="s">
        <v>47</v>
      </c>
      <c r="AJ177" s="583" t="s">
        <v>41</v>
      </c>
      <c r="AK177" s="585" t="s">
        <v>42</v>
      </c>
      <c r="AL177" s="581" t="s">
        <v>46</v>
      </c>
      <c r="AM177" s="577" t="s">
        <v>47</v>
      </c>
    </row>
    <row r="178" spans="1:41" s="97" customFormat="1" ht="13.5" thickBot="1">
      <c r="A178" s="618"/>
      <c r="B178" s="619"/>
      <c r="C178" s="620"/>
      <c r="D178" s="573"/>
      <c r="E178" s="582"/>
      <c r="F178" s="579"/>
      <c r="G178" s="566"/>
      <c r="H178" s="580"/>
      <c r="I178" s="580"/>
      <c r="J178" s="580"/>
      <c r="K178" s="591"/>
      <c r="L178" s="584"/>
      <c r="M178" s="586"/>
      <c r="N178" s="582"/>
      <c r="O178" s="579"/>
      <c r="P178" s="584"/>
      <c r="Q178" s="586"/>
      <c r="R178" s="582"/>
      <c r="S178" s="579"/>
      <c r="T178" s="584"/>
      <c r="U178" s="586"/>
      <c r="V178" s="582"/>
      <c r="W178" s="579"/>
      <c r="X178" s="584"/>
      <c r="Y178" s="586"/>
      <c r="Z178" s="582"/>
      <c r="AA178" s="579"/>
      <c r="AB178" s="584"/>
      <c r="AC178" s="586"/>
      <c r="AD178" s="582"/>
      <c r="AE178" s="579"/>
      <c r="AF178" s="584"/>
      <c r="AG178" s="586"/>
      <c r="AH178" s="582"/>
      <c r="AI178" s="579"/>
      <c r="AJ178" s="584"/>
      <c r="AK178" s="586"/>
      <c r="AL178" s="582"/>
      <c r="AM178" s="579"/>
    </row>
    <row r="179" spans="1:41" s="97" customFormat="1" ht="12.75" customHeight="1">
      <c r="A179" s="618"/>
      <c r="B179" s="619"/>
      <c r="C179" s="620"/>
      <c r="D179" s="690">
        <f>SUM(D67+D174+D115)</f>
        <v>20</v>
      </c>
      <c r="E179" s="692">
        <f>SUM(E67+E174+E115)</f>
        <v>54</v>
      </c>
      <c r="F179" s="628">
        <f>SUM(F115+F174+F67)</f>
        <v>159</v>
      </c>
      <c r="G179" s="693">
        <f>SUM(G174+G115+G67)</f>
        <v>1770</v>
      </c>
      <c r="H179" s="695">
        <f>SUM(H67+H174+H115)</f>
        <v>780</v>
      </c>
      <c r="I179" s="695">
        <f>SUM(I67+I174+I115)</f>
        <v>150</v>
      </c>
      <c r="J179" s="695">
        <f>SUM(J67+J174+J115)</f>
        <v>360</v>
      </c>
      <c r="K179" s="697">
        <f>SUM(K67+K174+K115)</f>
        <v>480</v>
      </c>
      <c r="L179" s="121">
        <f t="shared" ref="L179:AM179" si="30">SUM(L115+L174+L67)</f>
        <v>165</v>
      </c>
      <c r="M179" s="122">
        <f t="shared" si="30"/>
        <v>15</v>
      </c>
      <c r="N179" s="122">
        <f t="shared" si="30"/>
        <v>45</v>
      </c>
      <c r="O179" s="123">
        <f t="shared" si="30"/>
        <v>30</v>
      </c>
      <c r="P179" s="121">
        <f t="shared" si="30"/>
        <v>75</v>
      </c>
      <c r="Q179" s="122">
        <f t="shared" si="30"/>
        <v>15</v>
      </c>
      <c r="R179" s="122">
        <f t="shared" si="30"/>
        <v>60</v>
      </c>
      <c r="S179" s="124">
        <f t="shared" si="30"/>
        <v>30</v>
      </c>
      <c r="T179" s="125">
        <f t="shared" si="30"/>
        <v>120</v>
      </c>
      <c r="U179" s="122">
        <f t="shared" si="30"/>
        <v>90</v>
      </c>
      <c r="V179" s="122">
        <f t="shared" si="30"/>
        <v>135</v>
      </c>
      <c r="W179" s="123">
        <f t="shared" si="30"/>
        <v>15</v>
      </c>
      <c r="X179" s="121">
        <f t="shared" si="30"/>
        <v>150</v>
      </c>
      <c r="Y179" s="122">
        <f t="shared" si="30"/>
        <v>30</v>
      </c>
      <c r="Z179" s="122">
        <f t="shared" si="30"/>
        <v>30</v>
      </c>
      <c r="AA179" s="124">
        <f t="shared" si="30"/>
        <v>150</v>
      </c>
      <c r="AB179" s="125">
        <f t="shared" si="30"/>
        <v>150</v>
      </c>
      <c r="AC179" s="122">
        <f t="shared" si="30"/>
        <v>0</v>
      </c>
      <c r="AD179" s="122">
        <f t="shared" si="30"/>
        <v>60</v>
      </c>
      <c r="AE179" s="123">
        <f t="shared" si="30"/>
        <v>105</v>
      </c>
      <c r="AF179" s="121">
        <f t="shared" si="30"/>
        <v>90</v>
      </c>
      <c r="AG179" s="122">
        <f t="shared" si="30"/>
        <v>0</v>
      </c>
      <c r="AH179" s="122">
        <f t="shared" si="30"/>
        <v>30</v>
      </c>
      <c r="AI179" s="124">
        <f t="shared" si="30"/>
        <v>120</v>
      </c>
      <c r="AJ179" s="121">
        <f t="shared" si="30"/>
        <v>30</v>
      </c>
      <c r="AK179" s="122">
        <f t="shared" si="30"/>
        <v>0</v>
      </c>
      <c r="AL179" s="122">
        <f t="shared" si="30"/>
        <v>0</v>
      </c>
      <c r="AM179" s="124">
        <f t="shared" si="30"/>
        <v>30</v>
      </c>
      <c r="AO179" s="97" t="s">
        <v>64</v>
      </c>
    </row>
    <row r="180" spans="1:41" s="97" customFormat="1" ht="13.5" customHeight="1" thickBot="1">
      <c r="A180" s="618"/>
      <c r="B180" s="619"/>
      <c r="C180" s="620"/>
      <c r="D180" s="691"/>
      <c r="E180" s="627"/>
      <c r="F180" s="629"/>
      <c r="G180" s="694"/>
      <c r="H180" s="696"/>
      <c r="I180" s="696"/>
      <c r="J180" s="696"/>
      <c r="K180" s="698"/>
      <c r="L180" s="633">
        <f>SUM(L179:O179)</f>
        <v>255</v>
      </c>
      <c r="M180" s="633"/>
      <c r="N180" s="633"/>
      <c r="O180" s="634"/>
      <c r="P180" s="633">
        <f>SUM(P179:S179)</f>
        <v>180</v>
      </c>
      <c r="Q180" s="633"/>
      <c r="R180" s="633"/>
      <c r="S180" s="634"/>
      <c r="T180" s="633">
        <f>SUM(T179:W179)</f>
        <v>360</v>
      </c>
      <c r="U180" s="633"/>
      <c r="V180" s="633"/>
      <c r="W180" s="634"/>
      <c r="X180" s="633">
        <f>SUM(X179:AA179)</f>
        <v>360</v>
      </c>
      <c r="Y180" s="633"/>
      <c r="Z180" s="633"/>
      <c r="AA180" s="634"/>
      <c r="AB180" s="633">
        <f>SUM(AB179:AE179)</f>
        <v>315</v>
      </c>
      <c r="AC180" s="633"/>
      <c r="AD180" s="633"/>
      <c r="AE180" s="634"/>
      <c r="AF180" s="633">
        <f>SUM(AF179:AI179)</f>
        <v>240</v>
      </c>
      <c r="AG180" s="633"/>
      <c r="AH180" s="633"/>
      <c r="AI180" s="634"/>
      <c r="AJ180" s="632">
        <f>SUM(AJ179:AM179)</f>
        <v>60</v>
      </c>
      <c r="AK180" s="633"/>
      <c r="AL180" s="633"/>
      <c r="AM180" s="634"/>
      <c r="AO180" s="97">
        <f>SUM(L180:AM180)</f>
        <v>1770</v>
      </c>
    </row>
    <row r="181" spans="1:41" s="97" customFormat="1" ht="12.75" customHeight="1">
      <c r="A181" s="618"/>
      <c r="B181" s="619"/>
      <c r="C181" s="620"/>
      <c r="D181" s="646" t="s">
        <v>65</v>
      </c>
      <c r="E181" s="527"/>
      <c r="F181" s="647"/>
      <c r="G181" s="653" t="s">
        <v>66</v>
      </c>
      <c r="H181" s="562"/>
      <c r="I181" s="562"/>
      <c r="J181" s="562"/>
      <c r="K181" s="563"/>
      <c r="L181" s="671">
        <f t="shared" ref="L181" si="31">L122</f>
        <v>2</v>
      </c>
      <c r="M181" s="672"/>
      <c r="N181" s="672"/>
      <c r="O181" s="673"/>
      <c r="P181" s="671">
        <f t="shared" ref="P181" si="32">P122</f>
        <v>2</v>
      </c>
      <c r="Q181" s="672"/>
      <c r="R181" s="672"/>
      <c r="S181" s="673"/>
      <c r="T181" s="671">
        <f>T122+1</f>
        <v>4</v>
      </c>
      <c r="U181" s="672"/>
      <c r="V181" s="672"/>
      <c r="W181" s="673"/>
      <c r="X181" s="671">
        <f>X122+4</f>
        <v>4</v>
      </c>
      <c r="Y181" s="672"/>
      <c r="Z181" s="672"/>
      <c r="AA181" s="673"/>
      <c r="AB181" s="671">
        <f>AB122+4</f>
        <v>4</v>
      </c>
      <c r="AC181" s="672"/>
      <c r="AD181" s="672"/>
      <c r="AE181" s="673"/>
      <c r="AF181" s="671">
        <f>AF122+4</f>
        <v>4</v>
      </c>
      <c r="AG181" s="672"/>
      <c r="AH181" s="672"/>
      <c r="AI181" s="673"/>
      <c r="AJ181" s="671">
        <f t="shared" ref="AJ181" si="33">AJ122</f>
        <v>0</v>
      </c>
      <c r="AK181" s="672"/>
      <c r="AL181" s="672"/>
      <c r="AM181" s="673"/>
      <c r="AO181" s="97">
        <f>SUM(L181:AM181)</f>
        <v>20</v>
      </c>
    </row>
    <row r="182" spans="1:41" s="97" customFormat="1" ht="12.75" customHeight="1">
      <c r="A182" s="618"/>
      <c r="B182" s="619"/>
      <c r="C182" s="620"/>
      <c r="D182" s="648"/>
      <c r="E182" s="532"/>
      <c r="F182" s="649"/>
      <c r="G182" s="638" t="s">
        <v>67</v>
      </c>
      <c r="H182" s="639"/>
      <c r="I182" s="639"/>
      <c r="J182" s="639"/>
      <c r="K182" s="640"/>
      <c r="L182" s="701">
        <f>L123</f>
        <v>8</v>
      </c>
      <c r="M182" s="699"/>
      <c r="N182" s="699"/>
      <c r="O182" s="699"/>
      <c r="P182" s="699">
        <f>P123+2</f>
        <v>5</v>
      </c>
      <c r="Q182" s="699"/>
      <c r="R182" s="699"/>
      <c r="S182" s="699"/>
      <c r="T182" s="699">
        <f>T123+1</f>
        <v>11</v>
      </c>
      <c r="U182" s="699"/>
      <c r="V182" s="699"/>
      <c r="W182" s="699"/>
      <c r="X182" s="699">
        <f>X123+9</f>
        <v>11</v>
      </c>
      <c r="Y182" s="699"/>
      <c r="Z182" s="699"/>
      <c r="AA182" s="699"/>
      <c r="AB182" s="699">
        <v>9</v>
      </c>
      <c r="AC182" s="699"/>
      <c r="AD182" s="699"/>
      <c r="AE182" s="699"/>
      <c r="AF182" s="699">
        <f>AF123+5</f>
        <v>7</v>
      </c>
      <c r="AG182" s="699"/>
      <c r="AH182" s="699"/>
      <c r="AI182" s="699"/>
      <c r="AJ182" s="699">
        <f>AJ123+1</f>
        <v>3</v>
      </c>
      <c r="AK182" s="699"/>
      <c r="AL182" s="699"/>
      <c r="AM182" s="700"/>
      <c r="AO182" s="97">
        <f>SUM(L182:AM182)</f>
        <v>54</v>
      </c>
    </row>
    <row r="183" spans="1:41" s="97" customFormat="1" ht="13.5" customHeight="1" thickBot="1">
      <c r="A183" s="618"/>
      <c r="B183" s="619"/>
      <c r="C183" s="620"/>
      <c r="D183" s="650"/>
      <c r="E183" s="651"/>
      <c r="F183" s="652"/>
      <c r="G183" s="638" t="s">
        <v>12</v>
      </c>
      <c r="H183" s="639"/>
      <c r="I183" s="639"/>
      <c r="J183" s="639"/>
      <c r="K183" s="640"/>
      <c r="L183" s="641">
        <v>23</v>
      </c>
      <c r="M183" s="641"/>
      <c r="N183" s="641"/>
      <c r="O183" s="641"/>
      <c r="P183" s="641">
        <v>16</v>
      </c>
      <c r="Q183" s="641"/>
      <c r="R183" s="641"/>
      <c r="S183" s="641"/>
      <c r="T183" s="641">
        <v>22</v>
      </c>
      <c r="U183" s="641"/>
      <c r="V183" s="641"/>
      <c r="W183" s="641"/>
      <c r="X183" s="641">
        <v>27</v>
      </c>
      <c r="Y183" s="641"/>
      <c r="Z183" s="641"/>
      <c r="AA183" s="641"/>
      <c r="AB183" s="641">
        <v>24</v>
      </c>
      <c r="AC183" s="641"/>
      <c r="AD183" s="641"/>
      <c r="AE183" s="641"/>
      <c r="AF183" s="641">
        <v>23</v>
      </c>
      <c r="AG183" s="641"/>
      <c r="AH183" s="641"/>
      <c r="AI183" s="641"/>
      <c r="AJ183" s="641">
        <v>24</v>
      </c>
      <c r="AK183" s="641"/>
      <c r="AL183" s="641"/>
      <c r="AM183" s="641"/>
      <c r="AO183" s="97">
        <f>SUM(L183:AM183)</f>
        <v>159</v>
      </c>
    </row>
    <row r="184" spans="1:41" s="97" customFormat="1">
      <c r="A184" s="126"/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466"/>
      <c r="V184" s="127"/>
      <c r="W184" s="127"/>
      <c r="X184" s="127"/>
      <c r="Y184" s="127"/>
      <c r="Z184" s="466"/>
      <c r="AA184" s="467"/>
      <c r="AB184" s="128"/>
      <c r="AC184" s="495" t="s">
        <v>267</v>
      </c>
      <c r="AD184" s="127"/>
      <c r="AE184" s="127"/>
      <c r="AF184" s="127"/>
      <c r="AG184" s="127"/>
      <c r="AH184" s="127"/>
      <c r="AI184" s="127"/>
      <c r="AJ184" s="127"/>
      <c r="AK184" s="127"/>
      <c r="AL184" s="127"/>
      <c r="AM184" s="129"/>
    </row>
    <row r="185" spans="1:41" s="97" customFormat="1" ht="14.25">
      <c r="A185" s="130" t="s">
        <v>68</v>
      </c>
      <c r="B185" s="131"/>
      <c r="C185" s="131"/>
      <c r="D185" s="131"/>
      <c r="E185" s="131"/>
      <c r="F185" s="131"/>
      <c r="G185" s="131"/>
      <c r="H185" s="469"/>
      <c r="I185" s="469"/>
      <c r="J185" s="469"/>
      <c r="K185" s="469"/>
      <c r="L185" s="469"/>
      <c r="M185" s="469"/>
      <c r="N185" s="469"/>
      <c r="O185" s="469"/>
      <c r="P185" s="469"/>
      <c r="Q185" s="469"/>
      <c r="R185" s="469"/>
      <c r="S185" s="469"/>
      <c r="T185" s="469"/>
      <c r="U185" s="469"/>
      <c r="V185" s="469"/>
      <c r="W185" s="469"/>
      <c r="X185" s="469"/>
      <c r="Y185" s="469"/>
      <c r="Z185" s="469"/>
      <c r="AA185" s="470"/>
      <c r="AB185" s="132"/>
      <c r="AC185" s="494"/>
      <c r="AD185" s="469"/>
      <c r="AE185" s="469"/>
      <c r="AF185" s="469"/>
      <c r="AG185" s="469"/>
      <c r="AH185" s="469"/>
      <c r="AI185" s="469"/>
      <c r="AJ185" s="469"/>
      <c r="AK185" s="469"/>
      <c r="AL185" s="469"/>
      <c r="AM185" s="470"/>
    </row>
    <row r="186" spans="1:41" s="97" customFormat="1" ht="15.75">
      <c r="A186" s="47"/>
      <c r="B186" s="191" t="str">
        <f t="shared" ref="B186:B192" si="34">B79</f>
        <v>1. Studenta obowiązuje na I roku udział we wszystkich zajęciach, na latach wyższych udział we wszystkich ćwiczeniach (audytoryjne, laboratoryjne, projektowe i seminaria)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131"/>
      <c r="R186" s="131"/>
      <c r="S186" s="131"/>
      <c r="T186" s="133"/>
      <c r="U186" s="133"/>
      <c r="V186" s="133"/>
      <c r="W186" s="133"/>
      <c r="X186" s="131"/>
      <c r="Y186" s="131"/>
      <c r="Z186" s="469"/>
      <c r="AA186" s="470"/>
      <c r="AB186" s="134"/>
      <c r="AC186" s="493"/>
      <c r="AD186" s="133"/>
      <c r="AE186" s="133"/>
      <c r="AF186" s="469"/>
      <c r="AG186" s="469"/>
      <c r="AH186" s="469"/>
      <c r="AI186" s="469"/>
      <c r="AJ186" s="469"/>
      <c r="AK186" s="99"/>
      <c r="AL186" s="99"/>
      <c r="AM186" s="135"/>
    </row>
    <row r="187" spans="1:41" s="97" customFormat="1" ht="15.75">
      <c r="A187" s="47"/>
      <c r="B187" s="191" t="str">
        <f t="shared" si="34"/>
        <v>2. Język obcy kontynuowany do wyboru spośród: 1. angielski, 2. niemiecki</v>
      </c>
      <c r="C187" s="191"/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36"/>
      <c r="R187" s="136"/>
      <c r="S187" s="136"/>
      <c r="T187" s="137"/>
      <c r="U187" s="138"/>
      <c r="V187" s="137"/>
      <c r="W187" s="137"/>
      <c r="X187" s="469"/>
      <c r="Y187" s="469"/>
      <c r="Z187" s="469"/>
      <c r="AA187" s="470"/>
      <c r="AB187" s="132"/>
      <c r="AC187" s="138" t="s">
        <v>71</v>
      </c>
      <c r="AD187" s="136"/>
      <c r="AE187" s="136"/>
      <c r="AF187" s="137"/>
      <c r="AG187" s="139"/>
      <c r="AH187" s="469"/>
      <c r="AI187" s="469"/>
      <c r="AJ187" s="139"/>
      <c r="AK187" s="139"/>
      <c r="AL187" s="139"/>
      <c r="AM187" s="470"/>
    </row>
    <row r="188" spans="1:41" s="97" customFormat="1" ht="15.75">
      <c r="A188" s="47"/>
      <c r="B188" s="191" t="str">
        <f t="shared" si="34"/>
        <v>3. Przedmioty humanistyczno-społeczne do wyboru: 1. Sem. I - Podstawy ekonomii              lub Człowiek a środowisko; 2. Sem. VII - Historia nauki i techniki lub</v>
      </c>
      <c r="C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131"/>
      <c r="R188" s="131"/>
      <c r="S188" s="131"/>
      <c r="T188" s="133"/>
      <c r="U188" s="133"/>
      <c r="V188" s="133"/>
      <c r="W188" s="133"/>
      <c r="X188" s="469"/>
      <c r="Y188" s="469"/>
      <c r="Z188" s="469"/>
      <c r="AA188" s="470"/>
      <c r="AB188" s="132"/>
      <c r="AC188" s="137" t="s">
        <v>72</v>
      </c>
      <c r="AD188" s="137" t="s">
        <v>73</v>
      </c>
      <c r="AE188" s="131"/>
      <c r="AF188" s="133"/>
      <c r="AG188" s="469"/>
      <c r="AH188" s="469"/>
      <c r="AI188" s="469"/>
      <c r="AJ188" s="469"/>
      <c r="AK188" s="469"/>
      <c r="AL188" s="469"/>
      <c r="AM188" s="140"/>
    </row>
    <row r="189" spans="1:41" s="97" customFormat="1" ht="15.75">
      <c r="A189" s="47"/>
      <c r="B189" s="191" t="str">
        <f t="shared" si="34"/>
        <v xml:space="preserve">   Psychospołeczne aspekty sukcesu zawodowego;</v>
      </c>
      <c r="C189" s="74"/>
      <c r="D189" s="49"/>
      <c r="E189" s="49"/>
      <c r="F189" s="49"/>
      <c r="G189" s="74"/>
      <c r="H189" s="452"/>
      <c r="I189" s="452"/>
      <c r="J189" s="452"/>
      <c r="K189" s="452"/>
      <c r="L189" s="452"/>
      <c r="M189" s="452"/>
      <c r="N189" s="452"/>
      <c r="O189" s="452"/>
      <c r="P189" s="452"/>
      <c r="Q189" s="141"/>
      <c r="R189" s="141"/>
      <c r="S189" s="141"/>
      <c r="T189" s="141"/>
      <c r="U189" s="141"/>
      <c r="V189" s="141"/>
      <c r="W189" s="141"/>
      <c r="X189" s="469"/>
      <c r="Y189" s="469"/>
      <c r="Z189" s="469"/>
      <c r="AA189" s="470"/>
      <c r="AB189" s="132"/>
      <c r="AC189" s="136" t="s">
        <v>75</v>
      </c>
      <c r="AD189" s="136" t="s">
        <v>76</v>
      </c>
      <c r="AE189" s="141"/>
      <c r="AF189" s="141"/>
      <c r="AG189" s="469"/>
      <c r="AH189" s="469"/>
      <c r="AI189" s="469"/>
      <c r="AJ189" s="469"/>
      <c r="AK189" s="469"/>
      <c r="AL189" s="469"/>
      <c r="AM189" s="470"/>
    </row>
    <row r="190" spans="1:41" s="97" customFormat="1" ht="15.75">
      <c r="A190" s="47"/>
      <c r="B190" s="191" t="str">
        <f t="shared" si="34"/>
        <v>4. Studenta obowiązuje zaliczenie 4 tygodniowej praktyki ( 2 tyg.pr.zawodowej po roku II - 2 pkt ECTS i 2 tyg.pr.przeddyplomowej po roku III - 2 pkt ECTS).</v>
      </c>
      <c r="C190" s="74"/>
      <c r="D190" s="74"/>
      <c r="E190" s="74"/>
      <c r="F190" s="74"/>
      <c r="G190" s="74"/>
      <c r="H190" s="74"/>
      <c r="I190" s="74"/>
      <c r="J190" s="74"/>
      <c r="K190" s="142"/>
      <c r="L190" s="74"/>
      <c r="M190" s="74"/>
      <c r="N190" s="74"/>
      <c r="O190" s="74"/>
      <c r="P190" s="74"/>
      <c r="Q190" s="143"/>
      <c r="R190" s="143"/>
      <c r="S190" s="143"/>
      <c r="T190" s="143"/>
      <c r="U190" s="131"/>
      <c r="V190" s="131"/>
      <c r="W190" s="131"/>
      <c r="X190" s="469"/>
      <c r="Y190" s="469"/>
      <c r="Z190" s="469"/>
      <c r="AA190" s="470"/>
      <c r="AB190" s="132"/>
      <c r="AC190" s="137" t="s">
        <v>43</v>
      </c>
      <c r="AD190" s="144" t="s">
        <v>78</v>
      </c>
      <c r="AE190" s="131"/>
      <c r="AF190" s="131"/>
      <c r="AG190" s="469"/>
      <c r="AH190" s="469"/>
      <c r="AI190" s="469"/>
      <c r="AJ190" s="469"/>
      <c r="AK190" s="469"/>
      <c r="AL190" s="469"/>
      <c r="AM190" s="470"/>
    </row>
    <row r="191" spans="1:41" s="97" customFormat="1" ht="15.75">
      <c r="A191" s="47"/>
      <c r="B191" s="191" t="str">
        <f t="shared" si="34"/>
        <v>5. Student może wybrać alternatywny przedmiot z grupy przedmiotów obieralnych</v>
      </c>
      <c r="C191" s="74"/>
      <c r="D191" s="74"/>
      <c r="E191" s="74"/>
      <c r="F191" s="74"/>
      <c r="G191" s="74"/>
      <c r="H191" s="3"/>
      <c r="I191" s="3"/>
      <c r="J191" s="3"/>
      <c r="K191" s="3"/>
      <c r="L191" s="3"/>
      <c r="M191" s="3"/>
      <c r="N191" s="3"/>
      <c r="O191" s="3"/>
      <c r="P191" s="3"/>
      <c r="Q191" s="131"/>
      <c r="R191" s="131"/>
      <c r="S191" s="131"/>
      <c r="T191" s="131"/>
      <c r="U191" s="131"/>
      <c r="V191" s="131"/>
      <c r="W191" s="131"/>
      <c r="X191" s="469"/>
      <c r="Y191" s="469"/>
      <c r="Z191" s="469"/>
      <c r="AA191" s="470"/>
      <c r="AB191" s="132"/>
      <c r="AC191" s="137" t="s">
        <v>80</v>
      </c>
      <c r="AD191" s="137" t="s">
        <v>81</v>
      </c>
      <c r="AE191" s="131"/>
      <c r="AF191" s="131"/>
      <c r="AG191" s="469"/>
      <c r="AH191" s="469"/>
      <c r="AI191" s="469"/>
      <c r="AJ191" s="469"/>
      <c r="AK191" s="469"/>
      <c r="AL191" s="469"/>
      <c r="AM191" s="470"/>
    </row>
    <row r="192" spans="1:41" s="97" customFormat="1" ht="15.75">
      <c r="A192" s="47"/>
      <c r="B192" s="191" t="str">
        <f t="shared" si="34"/>
        <v>6. Student zobowiązany jest do napisania i obrony pracy dyplomowej (15 punktów ECTS)</v>
      </c>
      <c r="C192" s="191"/>
      <c r="D192" s="74"/>
      <c r="E192" s="74"/>
      <c r="F192" s="7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131"/>
      <c r="R192" s="131"/>
      <c r="S192" s="131"/>
      <c r="T192" s="133"/>
      <c r="U192" s="133"/>
      <c r="V192" s="133"/>
      <c r="W192" s="133"/>
      <c r="X192" s="469"/>
      <c r="Y192" s="469"/>
      <c r="Z192" s="469"/>
      <c r="AA192" s="470"/>
      <c r="AB192" s="132"/>
      <c r="AC192" s="137" t="s">
        <v>83</v>
      </c>
      <c r="AD192" s="137" t="s">
        <v>84</v>
      </c>
      <c r="AE192" s="131"/>
      <c r="AF192" s="133"/>
      <c r="AG192" s="469"/>
      <c r="AH192" s="469"/>
      <c r="AI192" s="469"/>
      <c r="AJ192" s="469"/>
      <c r="AK192" s="469"/>
      <c r="AL192" s="469"/>
      <c r="AM192" s="470"/>
    </row>
    <row r="193" spans="1:39" s="97" customFormat="1" ht="15.75">
      <c r="A193" s="47"/>
      <c r="B193" s="7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74"/>
      <c r="N193" s="74"/>
      <c r="O193" s="74"/>
      <c r="P193" s="74"/>
      <c r="Q193" s="143"/>
      <c r="R193" s="143"/>
      <c r="S193" s="143"/>
      <c r="T193" s="133"/>
      <c r="U193" s="133"/>
      <c r="V193" s="133"/>
      <c r="W193" s="133"/>
      <c r="X193" s="469"/>
      <c r="Y193" s="469"/>
      <c r="Z193" s="469"/>
      <c r="AA193" s="470"/>
      <c r="AB193" s="132"/>
      <c r="AC193" s="136" t="s">
        <v>85</v>
      </c>
      <c r="AD193" s="136" t="s">
        <v>86</v>
      </c>
      <c r="AE193" s="131"/>
      <c r="AF193" s="133"/>
      <c r="AG193" s="469"/>
      <c r="AH193" s="469"/>
      <c r="AI193" s="469"/>
      <c r="AJ193" s="469"/>
      <c r="AK193" s="469"/>
      <c r="AL193" s="469"/>
      <c r="AM193" s="470"/>
    </row>
    <row r="194" spans="1:39" s="97" customFormat="1" ht="15.75">
      <c r="A194" s="47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131"/>
      <c r="R194" s="131"/>
      <c r="S194" s="131"/>
      <c r="T194" s="133"/>
      <c r="U194" s="133"/>
      <c r="V194" s="133"/>
      <c r="W194" s="133"/>
      <c r="X194" s="469"/>
      <c r="Y194" s="469"/>
      <c r="Z194" s="469"/>
      <c r="AA194" s="470"/>
      <c r="AB194" s="132"/>
      <c r="AC194" s="514"/>
      <c r="AD194" s="136" t="s">
        <v>87</v>
      </c>
      <c r="AF194" s="133"/>
      <c r="AG194" s="469"/>
      <c r="AH194" s="469"/>
      <c r="AI194" s="469"/>
      <c r="AJ194" s="469"/>
      <c r="AK194" s="469"/>
      <c r="AL194" s="469"/>
      <c r="AM194" s="470"/>
    </row>
    <row r="195" spans="1:39" s="97" customFormat="1" ht="15" thickBot="1">
      <c r="A195" s="146"/>
      <c r="B195" s="147"/>
      <c r="C195" s="147"/>
      <c r="D195" s="147"/>
      <c r="E195" s="148"/>
      <c r="F195" s="148"/>
      <c r="G195" s="148"/>
      <c r="H195" s="148"/>
      <c r="I195" s="148"/>
      <c r="J195" s="148"/>
      <c r="K195" s="147"/>
      <c r="L195" s="147"/>
      <c r="M195" s="147"/>
      <c r="N195" s="147"/>
      <c r="O195" s="147"/>
      <c r="P195" s="147"/>
      <c r="Q195" s="147"/>
      <c r="R195" s="147"/>
      <c r="S195" s="147"/>
      <c r="T195" s="149"/>
      <c r="U195" s="150"/>
      <c r="V195" s="150"/>
      <c r="W195" s="150"/>
      <c r="X195" s="150"/>
      <c r="Y195" s="150"/>
      <c r="Z195" s="150"/>
      <c r="AA195" s="151"/>
      <c r="AB195" s="642" t="s">
        <v>145</v>
      </c>
      <c r="AC195" s="644"/>
      <c r="AD195" s="644"/>
      <c r="AE195" s="644"/>
      <c r="AF195" s="644"/>
      <c r="AG195" s="644"/>
      <c r="AH195" s="644"/>
      <c r="AI195" s="644"/>
      <c r="AJ195" s="644"/>
      <c r="AK195" s="644"/>
      <c r="AL195" s="644"/>
      <c r="AM195" s="645"/>
    </row>
    <row r="196" spans="1:39" s="97" customFormat="1" ht="25.35" customHeight="1">
      <c r="A196" s="515"/>
      <c r="B196" s="516"/>
      <c r="C196" s="517"/>
      <c r="D196" s="518" t="str">
        <f>D45</f>
        <v>PLAN  STUDIÓW  NR IX</v>
      </c>
      <c r="E196" s="519"/>
      <c r="F196" s="519"/>
      <c r="G196" s="519"/>
      <c r="H196" s="519"/>
      <c r="I196" s="519"/>
      <c r="J196" s="519"/>
      <c r="K196" s="519"/>
      <c r="L196" s="519"/>
      <c r="M196" s="519"/>
      <c r="N196" s="519"/>
      <c r="O196" s="519"/>
      <c r="P196" s="519"/>
      <c r="Q196" s="519"/>
      <c r="R196" s="519"/>
      <c r="S196" s="519"/>
      <c r="T196" s="519"/>
      <c r="U196" s="519"/>
      <c r="V196" s="519"/>
      <c r="W196" s="519"/>
      <c r="X196" s="520"/>
      <c r="Y196" s="520"/>
      <c r="Z196" s="520"/>
      <c r="AA196" s="521"/>
      <c r="AB196" s="526"/>
      <c r="AC196" s="527"/>
      <c r="AD196" s="527"/>
      <c r="AE196" s="527"/>
      <c r="AF196" s="527"/>
      <c r="AG196" s="527"/>
      <c r="AH196" s="527"/>
      <c r="AI196" s="527"/>
      <c r="AJ196" s="527"/>
      <c r="AK196" s="527"/>
      <c r="AL196" s="527"/>
      <c r="AM196" s="528"/>
    </row>
    <row r="197" spans="1:39" s="97" customFormat="1" ht="25.35" customHeight="1">
      <c r="A197" s="529" t="str">
        <f>A46</f>
        <v>WYDZIAŁ BUDOWNICTWA, ARCHITEKTURY</v>
      </c>
      <c r="B197" s="530"/>
      <c r="C197" s="531"/>
      <c r="D197" s="522"/>
      <c r="E197" s="523"/>
      <c r="F197" s="523"/>
      <c r="G197" s="523"/>
      <c r="H197" s="523"/>
      <c r="I197" s="523"/>
      <c r="J197" s="523"/>
      <c r="K197" s="523"/>
      <c r="L197" s="523"/>
      <c r="M197" s="523"/>
      <c r="N197" s="523"/>
      <c r="O197" s="523"/>
      <c r="P197" s="523"/>
      <c r="Q197" s="523"/>
      <c r="R197" s="523"/>
      <c r="S197" s="523"/>
      <c r="T197" s="523"/>
      <c r="U197" s="523"/>
      <c r="V197" s="523"/>
      <c r="W197" s="523"/>
      <c r="X197" s="524"/>
      <c r="Y197" s="524"/>
      <c r="Z197" s="524"/>
      <c r="AA197" s="525"/>
      <c r="AB197" s="529"/>
      <c r="AC197" s="532"/>
      <c r="AD197" s="532"/>
      <c r="AE197" s="532"/>
      <c r="AF197" s="532"/>
      <c r="AG197" s="532"/>
      <c r="AH197" s="532"/>
      <c r="AI197" s="532"/>
      <c r="AJ197" s="532"/>
      <c r="AK197" s="532"/>
      <c r="AL197" s="532"/>
      <c r="AM197" s="533"/>
    </row>
    <row r="198" spans="1:39" s="97" customFormat="1" ht="18" customHeight="1">
      <c r="A198" s="529" t="str">
        <f>A47</f>
        <v>I INŻYNIERII ŚRODOWISKA</v>
      </c>
      <c r="B198" s="530"/>
      <c r="C198" s="531"/>
      <c r="D198" s="191" t="s">
        <v>3</v>
      </c>
      <c r="E198" s="468"/>
      <c r="F198" s="468"/>
      <c r="G198" s="468"/>
      <c r="H198" s="468"/>
      <c r="I198" s="98" t="str">
        <f>(D9)</f>
        <v>PROFIL OGÓLNOAKADEMICKI</v>
      </c>
      <c r="J198" s="468"/>
      <c r="K198" s="468"/>
      <c r="L198" s="468"/>
      <c r="M198" s="468"/>
      <c r="N198" s="468"/>
      <c r="O198" s="468"/>
      <c r="P198" s="468"/>
      <c r="Q198" s="468"/>
      <c r="R198" s="468"/>
      <c r="S198" s="468"/>
      <c r="T198" s="468"/>
      <c r="U198" s="468"/>
      <c r="V198" s="468"/>
      <c r="W198" s="468"/>
      <c r="X198" s="469"/>
      <c r="Y198" s="469"/>
      <c r="Z198" s="469"/>
      <c r="AA198" s="469"/>
      <c r="AB198" s="447"/>
      <c r="AC198" s="454"/>
      <c r="AD198" s="454"/>
      <c r="AE198" s="454"/>
      <c r="AF198" s="454"/>
      <c r="AG198" s="454"/>
      <c r="AH198" s="454"/>
      <c r="AI198" s="454"/>
      <c r="AJ198" s="454"/>
      <c r="AK198" s="454"/>
      <c r="AL198" s="454"/>
      <c r="AM198" s="471"/>
    </row>
    <row r="199" spans="1:39" s="97" customFormat="1" ht="15.75">
      <c r="A199" s="529"/>
      <c r="B199" s="530"/>
      <c r="C199" s="531"/>
      <c r="D199" s="191" t="s">
        <v>5</v>
      </c>
      <c r="E199" s="454"/>
      <c r="F199" s="454"/>
      <c r="G199" s="454"/>
      <c r="H199" s="454"/>
      <c r="I199" s="98" t="str">
        <f>(D10)</f>
        <v>STUDIA PIERWSZEGO STOPNIA (3,5-letnie, inżynierskie)</v>
      </c>
      <c r="J199" s="3"/>
      <c r="K199" s="454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191"/>
      <c r="W199" s="191"/>
      <c r="X199" s="3"/>
      <c r="Y199" s="191"/>
      <c r="Z199" s="191"/>
      <c r="AA199" s="191"/>
      <c r="AB199" s="534"/>
      <c r="AC199" s="535"/>
      <c r="AD199" s="535"/>
      <c r="AE199" s="535"/>
      <c r="AF199" s="535"/>
      <c r="AG199" s="535"/>
      <c r="AH199" s="535"/>
      <c r="AI199" s="535"/>
      <c r="AJ199" s="535"/>
      <c r="AK199" s="535"/>
      <c r="AL199" s="535"/>
      <c r="AM199" s="536"/>
    </row>
    <row r="200" spans="1:39" s="97" customFormat="1" ht="15.75">
      <c r="A200" s="537" t="s">
        <v>20</v>
      </c>
      <c r="B200" s="530"/>
      <c r="C200" s="531"/>
      <c r="D200" s="191" t="s">
        <v>7</v>
      </c>
      <c r="E200" s="454"/>
      <c r="F200" s="454"/>
      <c r="G200" s="191"/>
      <c r="H200" s="191"/>
      <c r="I200" s="98" t="str">
        <f>(D11)</f>
        <v>STUDIA STACJONARNE</v>
      </c>
      <c r="J200" s="3"/>
      <c r="K200" s="98"/>
      <c r="L200" s="98"/>
      <c r="M200" s="99"/>
      <c r="N200" s="454"/>
      <c r="O200" s="98"/>
      <c r="P200" s="98"/>
      <c r="Q200" s="98"/>
      <c r="R200" s="98"/>
      <c r="S200" s="98"/>
      <c r="T200" s="98"/>
      <c r="U200" s="98"/>
      <c r="V200" s="191"/>
      <c r="W200" s="191"/>
      <c r="X200" s="3"/>
      <c r="Y200" s="450"/>
      <c r="Z200" s="450"/>
      <c r="AA200" s="450"/>
      <c r="AB200" s="534" t="s">
        <v>21</v>
      </c>
      <c r="AC200" s="535"/>
      <c r="AD200" s="535"/>
      <c r="AE200" s="535"/>
      <c r="AF200" s="535"/>
      <c r="AG200" s="535"/>
      <c r="AH200" s="535"/>
      <c r="AI200" s="535"/>
      <c r="AJ200" s="535"/>
      <c r="AK200" s="535"/>
      <c r="AL200" s="535"/>
      <c r="AM200" s="536"/>
    </row>
    <row r="201" spans="1:39" s="97" customFormat="1" ht="15.75">
      <c r="A201" s="534" t="s">
        <v>22</v>
      </c>
      <c r="B201" s="535"/>
      <c r="C201" s="538"/>
      <c r="D201" s="191" t="s">
        <v>1</v>
      </c>
      <c r="E201" s="191"/>
      <c r="F201" s="191"/>
      <c r="G201" s="191"/>
      <c r="H201" s="191"/>
      <c r="I201" s="98" t="str">
        <f>(D8)</f>
        <v>INŻYNIERIA ŚRODOWISKA</v>
      </c>
      <c r="J201" s="3"/>
      <c r="K201" s="98"/>
      <c r="L201" s="98"/>
      <c r="M201" s="98"/>
      <c r="N201" s="454"/>
      <c r="O201" s="98"/>
      <c r="P201" s="98"/>
      <c r="Q201" s="98"/>
      <c r="R201" s="98"/>
      <c r="S201" s="98"/>
      <c r="T201" s="98"/>
      <c r="U201" s="98"/>
      <c r="V201" s="191"/>
      <c r="W201" s="191"/>
      <c r="X201" s="3"/>
      <c r="Y201" s="450"/>
      <c r="Z201" s="450"/>
      <c r="AA201" s="450"/>
      <c r="AB201" s="534" t="s">
        <v>23</v>
      </c>
      <c r="AC201" s="535"/>
      <c r="AD201" s="535"/>
      <c r="AE201" s="535"/>
      <c r="AF201" s="535"/>
      <c r="AG201" s="535"/>
      <c r="AH201" s="535"/>
      <c r="AI201" s="535"/>
      <c r="AJ201" s="535"/>
      <c r="AK201" s="535"/>
      <c r="AL201" s="535"/>
      <c r="AM201" s="536"/>
    </row>
    <row r="202" spans="1:39" s="97" customFormat="1" ht="15.75">
      <c r="A202" s="537" t="s">
        <v>24</v>
      </c>
      <c r="B202" s="530"/>
      <c r="C202" s="531"/>
      <c r="D202" s="5"/>
      <c r="E202" s="191"/>
      <c r="F202" s="191"/>
      <c r="G202" s="191"/>
      <c r="H202" s="191"/>
      <c r="I202" s="98"/>
      <c r="J202" s="3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191"/>
      <c r="W202" s="191"/>
      <c r="X202" s="3"/>
      <c r="Y202" s="191"/>
      <c r="Z202" s="191"/>
      <c r="AA202" s="191"/>
      <c r="AB202" s="537"/>
      <c r="AC202" s="530"/>
      <c r="AD202" s="530"/>
      <c r="AE202" s="530"/>
      <c r="AF202" s="530"/>
      <c r="AG202" s="530"/>
      <c r="AH202" s="530"/>
      <c r="AI202" s="530"/>
      <c r="AJ202" s="530"/>
      <c r="AK202" s="530"/>
      <c r="AL202" s="530"/>
      <c r="AM202" s="539"/>
    </row>
    <row r="203" spans="1:39" s="97" customFormat="1" ht="16.5" thickBot="1">
      <c r="A203" s="540"/>
      <c r="B203" s="541"/>
      <c r="C203" s="542"/>
      <c r="D203" s="100"/>
      <c r="E203" s="53"/>
      <c r="F203" s="53"/>
      <c r="G203" s="53"/>
      <c r="H203" s="53"/>
      <c r="I203" s="53"/>
      <c r="J203" s="53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461"/>
      <c r="W203" s="461"/>
      <c r="X203" s="53"/>
      <c r="Y203" s="459"/>
      <c r="Z203" s="459"/>
      <c r="AA203" s="459"/>
      <c r="AB203" s="543"/>
      <c r="AC203" s="544"/>
      <c r="AD203" s="544"/>
      <c r="AE203" s="544"/>
      <c r="AF203" s="544"/>
      <c r="AG203" s="544"/>
      <c r="AH203" s="544"/>
      <c r="AI203" s="544"/>
      <c r="AJ203" s="544"/>
      <c r="AK203" s="544"/>
      <c r="AL203" s="544"/>
      <c r="AM203" s="545"/>
    </row>
    <row r="204" spans="1:39" s="97" customFormat="1" ht="6" customHeight="1" thickBot="1">
      <c r="A204" s="167"/>
      <c r="B204" s="462"/>
      <c r="C204" s="462"/>
      <c r="D204" s="168"/>
      <c r="E204" s="469"/>
      <c r="F204" s="469"/>
      <c r="G204" s="469"/>
      <c r="H204" s="469"/>
      <c r="I204" s="469"/>
      <c r="J204" s="469"/>
      <c r="K204" s="169"/>
      <c r="L204" s="169"/>
      <c r="M204" s="169"/>
      <c r="N204" s="169"/>
      <c r="O204" s="169"/>
      <c r="P204" s="169"/>
      <c r="Q204" s="169"/>
      <c r="R204" s="169"/>
      <c r="S204" s="169"/>
      <c r="T204" s="169"/>
      <c r="U204" s="169"/>
      <c r="V204" s="139"/>
      <c r="W204" s="139"/>
      <c r="X204" s="136"/>
      <c r="Y204" s="136"/>
      <c r="Z204" s="136"/>
      <c r="AA204" s="136"/>
      <c r="AB204" s="136"/>
      <c r="AC204" s="136"/>
      <c r="AD204" s="136"/>
      <c r="AE204" s="136"/>
      <c r="AF204" s="136"/>
      <c r="AG204" s="136"/>
      <c r="AH204" s="136"/>
      <c r="AI204" s="136"/>
      <c r="AJ204" s="136"/>
      <c r="AK204" s="136"/>
      <c r="AL204" s="469"/>
      <c r="AM204" s="470"/>
    </row>
    <row r="205" spans="1:39" s="97" customFormat="1">
      <c r="A205" s="657" t="s">
        <v>89</v>
      </c>
      <c r="B205" s="549" t="s">
        <v>26</v>
      </c>
      <c r="C205" s="550"/>
      <c r="D205" s="555" t="s">
        <v>27</v>
      </c>
      <c r="E205" s="556"/>
      <c r="F205" s="557"/>
      <c r="G205" s="680" t="s">
        <v>28</v>
      </c>
      <c r="H205" s="562"/>
      <c r="I205" s="562"/>
      <c r="J205" s="562"/>
      <c r="K205" s="562"/>
      <c r="L205" s="561" t="s">
        <v>108</v>
      </c>
      <c r="M205" s="562"/>
      <c r="N205" s="562"/>
      <c r="O205" s="562"/>
      <c r="P205" s="562"/>
      <c r="Q205" s="562"/>
      <c r="R205" s="562"/>
      <c r="S205" s="562"/>
      <c r="T205" s="562"/>
      <c r="U205" s="562"/>
      <c r="V205" s="562"/>
      <c r="W205" s="562"/>
      <c r="X205" s="562"/>
      <c r="Y205" s="562"/>
      <c r="Z205" s="562"/>
      <c r="AA205" s="562"/>
      <c r="AB205" s="562"/>
      <c r="AC205" s="562"/>
      <c r="AD205" s="562"/>
      <c r="AE205" s="562"/>
      <c r="AF205" s="562"/>
      <c r="AG205" s="562"/>
      <c r="AH205" s="562"/>
      <c r="AI205" s="562"/>
      <c r="AJ205" s="562"/>
      <c r="AK205" s="562"/>
      <c r="AL205" s="562"/>
      <c r="AM205" s="563"/>
    </row>
    <row r="206" spans="1:39" s="97" customFormat="1">
      <c r="A206" s="658"/>
      <c r="B206" s="551"/>
      <c r="C206" s="552"/>
      <c r="D206" s="558"/>
      <c r="E206" s="559"/>
      <c r="F206" s="560"/>
      <c r="G206" s="583" t="s">
        <v>30</v>
      </c>
      <c r="H206" s="567" t="s">
        <v>31</v>
      </c>
      <c r="I206" s="567"/>
      <c r="J206" s="567"/>
      <c r="K206" s="568"/>
      <c r="L206" s="569" t="s">
        <v>32</v>
      </c>
      <c r="M206" s="570"/>
      <c r="N206" s="570"/>
      <c r="O206" s="571"/>
      <c r="P206" s="569" t="s">
        <v>33</v>
      </c>
      <c r="Q206" s="570"/>
      <c r="R206" s="570"/>
      <c r="S206" s="571"/>
      <c r="T206" s="569" t="s">
        <v>34</v>
      </c>
      <c r="U206" s="570"/>
      <c r="V206" s="570"/>
      <c r="W206" s="571"/>
      <c r="X206" s="569" t="s">
        <v>35</v>
      </c>
      <c r="Y206" s="570"/>
      <c r="Z206" s="570"/>
      <c r="AA206" s="571"/>
      <c r="AB206" s="569" t="s">
        <v>36</v>
      </c>
      <c r="AC206" s="570"/>
      <c r="AD206" s="570"/>
      <c r="AE206" s="571"/>
      <c r="AF206" s="569" t="s">
        <v>37</v>
      </c>
      <c r="AG206" s="570"/>
      <c r="AH206" s="570"/>
      <c r="AI206" s="571"/>
      <c r="AJ206" s="569" t="s">
        <v>38</v>
      </c>
      <c r="AK206" s="570"/>
      <c r="AL206" s="570"/>
      <c r="AM206" s="571"/>
    </row>
    <row r="207" spans="1:39" s="97" customFormat="1">
      <c r="A207" s="658"/>
      <c r="B207" s="551"/>
      <c r="C207" s="552"/>
      <c r="D207" s="572" t="s">
        <v>39</v>
      </c>
      <c r="E207" s="574" t="s">
        <v>40</v>
      </c>
      <c r="F207" s="577" t="s">
        <v>12</v>
      </c>
      <c r="G207" s="623"/>
      <c r="H207" s="567" t="s">
        <v>41</v>
      </c>
      <c r="I207" s="567" t="s">
        <v>42</v>
      </c>
      <c r="J207" s="567" t="s">
        <v>43</v>
      </c>
      <c r="K207" s="568" t="s">
        <v>44</v>
      </c>
      <c r="L207" s="592" t="s">
        <v>45</v>
      </c>
      <c r="M207" s="593"/>
      <c r="N207" s="593"/>
      <c r="O207" s="593"/>
      <c r="P207" s="593"/>
      <c r="Q207" s="593"/>
      <c r="R207" s="593"/>
      <c r="S207" s="593"/>
      <c r="T207" s="593"/>
      <c r="U207" s="593"/>
      <c r="V207" s="593"/>
      <c r="W207" s="593"/>
      <c r="X207" s="593"/>
      <c r="Y207" s="593"/>
      <c r="Z207" s="593"/>
      <c r="AA207" s="593"/>
      <c r="AB207" s="593"/>
      <c r="AC207" s="593"/>
      <c r="AD207" s="593"/>
      <c r="AE207" s="593"/>
      <c r="AF207" s="593"/>
      <c r="AG207" s="593"/>
      <c r="AH207" s="593"/>
      <c r="AI207" s="593"/>
      <c r="AJ207" s="593"/>
      <c r="AK207" s="593"/>
      <c r="AL207" s="593"/>
      <c r="AM207" s="594"/>
    </row>
    <row r="208" spans="1:39" s="97" customFormat="1">
      <c r="A208" s="658"/>
      <c r="B208" s="551"/>
      <c r="C208" s="552"/>
      <c r="D208" s="572"/>
      <c r="E208" s="575"/>
      <c r="F208" s="578"/>
      <c r="G208" s="623"/>
      <c r="H208" s="567"/>
      <c r="I208" s="567"/>
      <c r="J208" s="567"/>
      <c r="K208" s="568"/>
      <c r="L208" s="583" t="s">
        <v>41</v>
      </c>
      <c r="M208" s="585" t="s">
        <v>42</v>
      </c>
      <c r="N208" s="581" t="s">
        <v>46</v>
      </c>
      <c r="O208" s="577" t="s">
        <v>47</v>
      </c>
      <c r="P208" s="583" t="s">
        <v>41</v>
      </c>
      <c r="Q208" s="585" t="s">
        <v>42</v>
      </c>
      <c r="R208" s="581" t="s">
        <v>46</v>
      </c>
      <c r="S208" s="577" t="s">
        <v>47</v>
      </c>
      <c r="T208" s="583" t="s">
        <v>41</v>
      </c>
      <c r="U208" s="585" t="s">
        <v>42</v>
      </c>
      <c r="V208" s="581" t="s">
        <v>46</v>
      </c>
      <c r="W208" s="577" t="s">
        <v>47</v>
      </c>
      <c r="X208" s="583" t="s">
        <v>41</v>
      </c>
      <c r="Y208" s="585" t="s">
        <v>42</v>
      </c>
      <c r="Z208" s="581" t="s">
        <v>46</v>
      </c>
      <c r="AA208" s="577" t="s">
        <v>47</v>
      </c>
      <c r="AB208" s="583" t="s">
        <v>41</v>
      </c>
      <c r="AC208" s="585" t="s">
        <v>42</v>
      </c>
      <c r="AD208" s="581" t="s">
        <v>46</v>
      </c>
      <c r="AE208" s="577" t="s">
        <v>47</v>
      </c>
      <c r="AF208" s="583" t="s">
        <v>41</v>
      </c>
      <c r="AG208" s="585" t="s">
        <v>42</v>
      </c>
      <c r="AH208" s="581" t="s">
        <v>46</v>
      </c>
      <c r="AI208" s="577" t="s">
        <v>47</v>
      </c>
      <c r="AJ208" s="583" t="s">
        <v>41</v>
      </c>
      <c r="AK208" s="585" t="s">
        <v>42</v>
      </c>
      <c r="AL208" s="581" t="s">
        <v>46</v>
      </c>
      <c r="AM208" s="577" t="s">
        <v>47</v>
      </c>
    </row>
    <row r="209" spans="1:39" s="97" customFormat="1" ht="13.5" thickBot="1">
      <c r="A209" s="659"/>
      <c r="B209" s="553"/>
      <c r="C209" s="554"/>
      <c r="D209" s="573"/>
      <c r="E209" s="576"/>
      <c r="F209" s="579"/>
      <c r="G209" s="584"/>
      <c r="H209" s="580"/>
      <c r="I209" s="580"/>
      <c r="J209" s="580"/>
      <c r="K209" s="591"/>
      <c r="L209" s="584"/>
      <c r="M209" s="586"/>
      <c r="N209" s="582"/>
      <c r="O209" s="579"/>
      <c r="P209" s="584"/>
      <c r="Q209" s="586"/>
      <c r="R209" s="582"/>
      <c r="S209" s="579"/>
      <c r="T209" s="584"/>
      <c r="U209" s="586"/>
      <c r="V209" s="582"/>
      <c r="W209" s="579"/>
      <c r="X209" s="584"/>
      <c r="Y209" s="586"/>
      <c r="Z209" s="582"/>
      <c r="AA209" s="579"/>
      <c r="AB209" s="584"/>
      <c r="AC209" s="586"/>
      <c r="AD209" s="582"/>
      <c r="AE209" s="579"/>
      <c r="AF209" s="584"/>
      <c r="AG209" s="586"/>
      <c r="AH209" s="582"/>
      <c r="AI209" s="579"/>
      <c r="AJ209" s="584"/>
      <c r="AK209" s="586"/>
      <c r="AL209" s="582"/>
      <c r="AM209" s="579"/>
    </row>
    <row r="210" spans="1:39" s="97" customFormat="1" ht="18" customHeight="1" thickBot="1">
      <c r="A210" s="105" t="s">
        <v>146</v>
      </c>
      <c r="B210" s="702" t="s">
        <v>147</v>
      </c>
      <c r="C210" s="702"/>
      <c r="D210" s="703"/>
      <c r="E210" s="703"/>
      <c r="F210" s="456"/>
      <c r="G210" s="456"/>
      <c r="H210" s="703"/>
      <c r="I210" s="703"/>
      <c r="J210" s="703"/>
      <c r="K210" s="703"/>
      <c r="L210" s="703"/>
      <c r="M210" s="703"/>
      <c r="N210" s="703"/>
      <c r="O210" s="703"/>
      <c r="P210" s="703"/>
      <c r="Q210" s="703"/>
      <c r="R210" s="703"/>
      <c r="S210" s="703"/>
      <c r="T210" s="703"/>
      <c r="U210" s="703"/>
      <c r="V210" s="703"/>
      <c r="W210" s="703"/>
      <c r="X210" s="703"/>
      <c r="Y210" s="703"/>
      <c r="Z210" s="703"/>
      <c r="AA210" s="703"/>
      <c r="AB210" s="703"/>
      <c r="AC210" s="703"/>
      <c r="AD210" s="703"/>
      <c r="AE210" s="703"/>
      <c r="AF210" s="703"/>
      <c r="AG210" s="703"/>
      <c r="AH210" s="703"/>
      <c r="AI210" s="703"/>
      <c r="AJ210" s="703"/>
      <c r="AK210" s="703"/>
      <c r="AL210" s="703"/>
      <c r="AM210" s="704"/>
    </row>
    <row r="211" spans="1:39" s="97" customFormat="1" ht="20.100000000000001" customHeight="1">
      <c r="A211" s="19" t="s">
        <v>50</v>
      </c>
      <c r="B211" s="203" t="s">
        <v>148</v>
      </c>
      <c r="C211" s="204" t="s">
        <v>149</v>
      </c>
      <c r="D211" s="201"/>
      <c r="E211" s="187">
        <v>2</v>
      </c>
      <c r="F211" s="30">
        <v>3</v>
      </c>
      <c r="G211" s="34">
        <f t="shared" ref="G211:G226" si="35">SUM(H211:K211)</f>
        <v>30</v>
      </c>
      <c r="H211" s="23">
        <f>L211+P211+T211+X211+AB211+AF211+AJ211</f>
        <v>15</v>
      </c>
      <c r="I211" s="23"/>
      <c r="J211" s="23">
        <f t="shared" ref="J211" si="36">N211+R211+V211+Z211+AD211+AH211+AL211</f>
        <v>15</v>
      </c>
      <c r="K211" s="23"/>
      <c r="L211" s="180"/>
      <c r="M211" s="165"/>
      <c r="N211" s="165"/>
      <c r="O211" s="162"/>
      <c r="P211" s="177">
        <v>15</v>
      </c>
      <c r="Q211" s="165"/>
      <c r="R211" s="165">
        <v>15</v>
      </c>
      <c r="S211" s="162"/>
      <c r="T211" s="177"/>
      <c r="U211" s="165"/>
      <c r="V211" s="165"/>
      <c r="W211" s="162"/>
      <c r="X211" s="157"/>
      <c r="Y211" s="63"/>
      <c r="Z211" s="63"/>
      <c r="AA211" s="64"/>
      <c r="AB211" s="157"/>
      <c r="AC211" s="63"/>
      <c r="AD211" s="63"/>
      <c r="AE211" s="64"/>
      <c r="AF211" s="157"/>
      <c r="AG211" s="63"/>
      <c r="AH211" s="63"/>
      <c r="AI211" s="64"/>
      <c r="AJ211" s="157"/>
      <c r="AK211" s="63"/>
      <c r="AL211" s="63"/>
      <c r="AM211" s="64"/>
    </row>
    <row r="212" spans="1:39" s="97" customFormat="1" ht="20.100000000000001" customHeight="1">
      <c r="A212" s="28" t="s">
        <v>52</v>
      </c>
      <c r="B212" s="443" t="s">
        <v>150</v>
      </c>
      <c r="C212" s="204" t="s">
        <v>151</v>
      </c>
      <c r="D212" s="183"/>
      <c r="E212" s="182">
        <v>1</v>
      </c>
      <c r="F212" s="30">
        <v>3</v>
      </c>
      <c r="G212" s="34">
        <f t="shared" si="35"/>
        <v>30</v>
      </c>
      <c r="H212" s="23">
        <f>L212+P212+T212+X212+AB212+AF212+AJ212</f>
        <v>15</v>
      </c>
      <c r="I212" s="23">
        <f t="shared" ref="I212" si="37">M212+Q212+U212+Y212+AC212+AG212+AK212</f>
        <v>15</v>
      </c>
      <c r="J212" s="23"/>
      <c r="K212" s="23"/>
      <c r="L212" s="33"/>
      <c r="M212" s="29"/>
      <c r="N212" s="29"/>
      <c r="O212" s="30"/>
      <c r="P212" s="34"/>
      <c r="Q212" s="29"/>
      <c r="R212" s="29"/>
      <c r="S212" s="30"/>
      <c r="T212" s="34">
        <v>15</v>
      </c>
      <c r="U212" s="29">
        <v>15</v>
      </c>
      <c r="V212" s="29"/>
      <c r="W212" s="64"/>
      <c r="X212" s="157"/>
      <c r="Y212" s="63"/>
      <c r="Z212" s="63"/>
      <c r="AA212" s="64"/>
      <c r="AB212" s="157"/>
      <c r="AC212" s="63"/>
      <c r="AD212" s="63"/>
      <c r="AE212" s="64"/>
      <c r="AF212" s="157"/>
      <c r="AG212" s="63"/>
      <c r="AH212" s="63"/>
      <c r="AI212" s="64"/>
      <c r="AJ212" s="157"/>
      <c r="AK212" s="63"/>
      <c r="AL212" s="63"/>
      <c r="AM212" s="64"/>
    </row>
    <row r="213" spans="1:39" s="97" customFormat="1" ht="20.100000000000001" customHeight="1">
      <c r="A213" s="28" t="s">
        <v>54</v>
      </c>
      <c r="B213" s="205" t="s">
        <v>152</v>
      </c>
      <c r="C213" s="204" t="s">
        <v>153</v>
      </c>
      <c r="D213" s="181"/>
      <c r="E213" s="182">
        <v>2</v>
      </c>
      <c r="F213" s="106">
        <v>4</v>
      </c>
      <c r="G213" s="34">
        <f t="shared" si="35"/>
        <v>45</v>
      </c>
      <c r="H213" s="23">
        <f t="shared" ref="H213:H226" si="38">L213+P213+T213+X213+AB213+AF213+AJ213</f>
        <v>15</v>
      </c>
      <c r="I213" s="23"/>
      <c r="J213" s="23">
        <f t="shared" ref="J213:J226" si="39">N213+R213+V213+Z213+AD213+AH213+AL213</f>
        <v>30</v>
      </c>
      <c r="K213" s="23"/>
      <c r="L213" s="180"/>
      <c r="M213" s="63"/>
      <c r="N213" s="63"/>
      <c r="O213" s="162"/>
      <c r="P213" s="157">
        <v>15</v>
      </c>
      <c r="Q213" s="63"/>
      <c r="R213" s="63">
        <v>30</v>
      </c>
      <c r="S213" s="162"/>
      <c r="T213" s="157"/>
      <c r="U213" s="63"/>
      <c r="V213" s="63"/>
      <c r="W213" s="162"/>
      <c r="X213" s="157"/>
      <c r="Y213" s="63"/>
      <c r="Z213" s="63"/>
      <c r="AA213" s="162"/>
      <c r="AB213" s="157"/>
      <c r="AC213" s="63"/>
      <c r="AD213" s="63"/>
      <c r="AE213" s="162"/>
      <c r="AF213" s="157"/>
      <c r="AG213" s="63"/>
      <c r="AH213" s="63"/>
      <c r="AI213" s="162"/>
      <c r="AJ213" s="157"/>
      <c r="AK213" s="63"/>
      <c r="AL213" s="63"/>
      <c r="AM213" s="162"/>
    </row>
    <row r="214" spans="1:39" s="97" customFormat="1" ht="20.100000000000001" customHeight="1">
      <c r="A214" s="28" t="s">
        <v>56</v>
      </c>
      <c r="B214" s="205" t="s">
        <v>154</v>
      </c>
      <c r="C214" s="204" t="s">
        <v>155</v>
      </c>
      <c r="D214" s="183"/>
      <c r="E214" s="187">
        <v>2</v>
      </c>
      <c r="F214" s="30">
        <v>3</v>
      </c>
      <c r="G214" s="34">
        <f t="shared" si="35"/>
        <v>30</v>
      </c>
      <c r="H214" s="23">
        <v>15</v>
      </c>
      <c r="I214" s="23"/>
      <c r="J214" s="23"/>
      <c r="K214" s="23">
        <v>15</v>
      </c>
      <c r="L214" s="65"/>
      <c r="M214" s="63"/>
      <c r="N214" s="63"/>
      <c r="O214" s="64"/>
      <c r="P214" s="157"/>
      <c r="Q214" s="63"/>
      <c r="R214" s="63"/>
      <c r="S214" s="64"/>
      <c r="T214" s="157"/>
      <c r="U214" s="63"/>
      <c r="V214" s="63"/>
      <c r="W214" s="64"/>
      <c r="X214" s="157"/>
      <c r="Y214" s="63"/>
      <c r="Z214" s="63"/>
      <c r="AA214" s="64"/>
      <c r="AB214" s="157"/>
      <c r="AC214" s="63"/>
      <c r="AD214" s="63"/>
      <c r="AE214" s="64"/>
      <c r="AF214" s="157"/>
      <c r="AG214" s="63"/>
      <c r="AH214" s="63"/>
      <c r="AI214" s="64"/>
      <c r="AJ214" s="157">
        <v>15</v>
      </c>
      <c r="AK214" s="63"/>
      <c r="AL214" s="63"/>
      <c r="AM214" s="64">
        <v>15</v>
      </c>
    </row>
    <row r="215" spans="1:39" s="97" customFormat="1" ht="20.100000000000001" customHeight="1">
      <c r="A215" s="28" t="s">
        <v>58</v>
      </c>
      <c r="B215" s="205" t="s">
        <v>156</v>
      </c>
      <c r="C215" s="204" t="s">
        <v>157</v>
      </c>
      <c r="D215" s="183"/>
      <c r="E215" s="187">
        <v>1</v>
      </c>
      <c r="F215" s="30">
        <v>2</v>
      </c>
      <c r="G215" s="34">
        <f t="shared" si="35"/>
        <v>15</v>
      </c>
      <c r="H215" s="23">
        <f t="shared" si="38"/>
        <v>15</v>
      </c>
      <c r="I215" s="23"/>
      <c r="J215" s="23"/>
      <c r="K215" s="23"/>
      <c r="L215" s="65"/>
      <c r="M215" s="63"/>
      <c r="N215" s="63"/>
      <c r="O215" s="64"/>
      <c r="P215" s="502">
        <v>15</v>
      </c>
      <c r="Q215" s="63"/>
      <c r="R215" s="63"/>
      <c r="S215" s="64"/>
      <c r="T215" s="157"/>
      <c r="U215" s="63"/>
      <c r="V215" s="63"/>
      <c r="W215" s="64"/>
      <c r="X215" s="157"/>
      <c r="Y215" s="63"/>
      <c r="Z215" s="63"/>
      <c r="AA215" s="64"/>
      <c r="AB215" s="157"/>
      <c r="AC215" s="63"/>
      <c r="AD215" s="63"/>
      <c r="AE215" s="64"/>
      <c r="AF215" s="157"/>
      <c r="AG215" s="63"/>
      <c r="AH215" s="63"/>
      <c r="AI215" s="64"/>
      <c r="AJ215" s="157"/>
      <c r="AK215" s="63"/>
      <c r="AL215" s="63"/>
      <c r="AM215" s="64"/>
    </row>
    <row r="216" spans="1:39" s="97" customFormat="1" ht="20.100000000000001" customHeight="1">
      <c r="A216" s="28" t="s">
        <v>60</v>
      </c>
      <c r="B216" s="205" t="s">
        <v>158</v>
      </c>
      <c r="C216" s="204" t="s">
        <v>159</v>
      </c>
      <c r="D216" s="183"/>
      <c r="E216" s="187">
        <v>2</v>
      </c>
      <c r="F216" s="30">
        <v>4</v>
      </c>
      <c r="G216" s="34">
        <f t="shared" si="35"/>
        <v>45</v>
      </c>
      <c r="H216" s="23">
        <f t="shared" si="38"/>
        <v>15</v>
      </c>
      <c r="I216" s="23"/>
      <c r="J216" s="23"/>
      <c r="K216" s="23">
        <f t="shared" ref="K216:K223" si="40">O216+S216+W216+AA216+AE216+AI216+AM216</f>
        <v>30</v>
      </c>
      <c r="L216" s="65"/>
      <c r="M216" s="63"/>
      <c r="N216" s="63"/>
      <c r="O216" s="64"/>
      <c r="P216" s="157"/>
      <c r="Q216" s="63"/>
      <c r="R216" s="63"/>
      <c r="S216" s="64"/>
      <c r="T216" s="157"/>
      <c r="U216" s="63"/>
      <c r="V216" s="63"/>
      <c r="W216" s="64"/>
      <c r="X216" s="157"/>
      <c r="Y216" s="63"/>
      <c r="Z216" s="63"/>
      <c r="AA216" s="64"/>
      <c r="AB216" s="157"/>
      <c r="AC216" s="63"/>
      <c r="AD216" s="63"/>
      <c r="AE216" s="64"/>
      <c r="AF216" s="157">
        <v>15</v>
      </c>
      <c r="AG216" s="63"/>
      <c r="AH216" s="63"/>
      <c r="AI216" s="64">
        <v>30</v>
      </c>
      <c r="AJ216" s="157"/>
      <c r="AK216" s="63"/>
      <c r="AL216" s="63"/>
      <c r="AM216" s="64"/>
    </row>
    <row r="217" spans="1:39" s="97" customFormat="1" ht="20.100000000000001" customHeight="1">
      <c r="A217" s="28" t="s">
        <v>98</v>
      </c>
      <c r="B217" s="205" t="s">
        <v>160</v>
      </c>
      <c r="C217" s="204" t="s">
        <v>161</v>
      </c>
      <c r="D217" s="183"/>
      <c r="E217" s="187">
        <v>1</v>
      </c>
      <c r="F217" s="30">
        <v>3</v>
      </c>
      <c r="G217" s="34">
        <f t="shared" si="35"/>
        <v>30</v>
      </c>
      <c r="H217" s="23">
        <f t="shared" si="38"/>
        <v>30</v>
      </c>
      <c r="I217" s="23"/>
      <c r="J217" s="23"/>
      <c r="K217" s="23"/>
      <c r="L217" s="65"/>
      <c r="M217" s="63"/>
      <c r="N217" s="63"/>
      <c r="O217" s="64"/>
      <c r="P217" s="157"/>
      <c r="Q217" s="63"/>
      <c r="R217" s="63"/>
      <c r="S217" s="64"/>
      <c r="T217" s="157">
        <v>30</v>
      </c>
      <c r="U217" s="63"/>
      <c r="V217" s="63"/>
      <c r="W217" s="64"/>
      <c r="X217" s="157"/>
      <c r="Y217" s="63"/>
      <c r="Z217" s="63"/>
      <c r="AA217" s="64"/>
      <c r="AB217" s="157"/>
      <c r="AC217" s="63"/>
      <c r="AD217" s="63"/>
      <c r="AE217" s="64"/>
      <c r="AF217" s="157"/>
      <c r="AG217" s="63"/>
      <c r="AH217" s="63"/>
      <c r="AI217" s="64"/>
      <c r="AJ217" s="157"/>
      <c r="AK217" s="63"/>
      <c r="AL217" s="63"/>
      <c r="AM217" s="64"/>
    </row>
    <row r="218" spans="1:39" s="97" customFormat="1" ht="20.100000000000001" customHeight="1">
      <c r="A218" s="28" t="s">
        <v>100</v>
      </c>
      <c r="B218" s="205" t="s">
        <v>162</v>
      </c>
      <c r="C218" s="204" t="s">
        <v>163</v>
      </c>
      <c r="D218" s="183"/>
      <c r="E218" s="187">
        <v>1</v>
      </c>
      <c r="F218" s="30">
        <v>3</v>
      </c>
      <c r="G218" s="34">
        <f t="shared" si="35"/>
        <v>30</v>
      </c>
      <c r="H218" s="23">
        <f t="shared" si="38"/>
        <v>30</v>
      </c>
      <c r="I218" s="23"/>
      <c r="J218" s="23"/>
      <c r="K218" s="23"/>
      <c r="L218" s="65"/>
      <c r="M218" s="63"/>
      <c r="N218" s="63"/>
      <c r="O218" s="64"/>
      <c r="P218" s="157"/>
      <c r="Q218" s="63"/>
      <c r="R218" s="63"/>
      <c r="S218" s="64"/>
      <c r="T218" s="157"/>
      <c r="U218" s="63"/>
      <c r="V218" s="63"/>
      <c r="W218" s="64"/>
      <c r="X218" s="157"/>
      <c r="Y218" s="63"/>
      <c r="Z218" s="63"/>
      <c r="AA218" s="64"/>
      <c r="AB218" s="157"/>
      <c r="AC218" s="63"/>
      <c r="AD218" s="63"/>
      <c r="AE218" s="64"/>
      <c r="AF218" s="157">
        <v>30</v>
      </c>
      <c r="AG218" s="63"/>
      <c r="AH218" s="63"/>
      <c r="AI218" s="64"/>
      <c r="AJ218" s="157"/>
      <c r="AK218" s="63"/>
      <c r="AL218" s="63"/>
      <c r="AM218" s="64"/>
    </row>
    <row r="219" spans="1:39" s="97" customFormat="1" ht="20.100000000000001" customHeight="1">
      <c r="A219" s="28" t="s">
        <v>102</v>
      </c>
      <c r="B219" s="205" t="s">
        <v>164</v>
      </c>
      <c r="C219" s="204" t="s">
        <v>165</v>
      </c>
      <c r="D219" s="183"/>
      <c r="E219" s="187">
        <v>3</v>
      </c>
      <c r="F219" s="30">
        <v>4</v>
      </c>
      <c r="G219" s="34">
        <f t="shared" si="35"/>
        <v>45</v>
      </c>
      <c r="H219" s="23">
        <f t="shared" si="38"/>
        <v>15</v>
      </c>
      <c r="I219" s="23"/>
      <c r="J219" s="23">
        <f t="shared" si="39"/>
        <v>15</v>
      </c>
      <c r="K219" s="23">
        <f t="shared" si="40"/>
        <v>15</v>
      </c>
      <c r="L219" s="65"/>
      <c r="M219" s="63"/>
      <c r="N219" s="63"/>
      <c r="O219" s="64"/>
      <c r="P219" s="157">
        <v>15</v>
      </c>
      <c r="Q219" s="63"/>
      <c r="R219" s="63">
        <v>15</v>
      </c>
      <c r="S219" s="64">
        <v>15</v>
      </c>
      <c r="T219" s="157"/>
      <c r="U219" s="63"/>
      <c r="V219" s="63"/>
      <c r="W219" s="64"/>
      <c r="X219" s="157"/>
      <c r="Y219" s="63"/>
      <c r="Z219" s="63"/>
      <c r="AA219" s="64"/>
      <c r="AB219" s="157"/>
      <c r="AC219" s="63"/>
      <c r="AD219" s="63"/>
      <c r="AE219" s="64"/>
      <c r="AF219" s="157"/>
      <c r="AG219" s="63"/>
      <c r="AH219" s="63"/>
      <c r="AI219" s="64"/>
      <c r="AJ219" s="157"/>
      <c r="AK219" s="63"/>
      <c r="AL219" s="63"/>
      <c r="AM219" s="64"/>
    </row>
    <row r="220" spans="1:39" s="97" customFormat="1" ht="20.100000000000001" customHeight="1">
      <c r="A220" s="28" t="s">
        <v>104</v>
      </c>
      <c r="B220" s="205" t="s">
        <v>166</v>
      </c>
      <c r="C220" s="204" t="s">
        <v>167</v>
      </c>
      <c r="D220" s="183"/>
      <c r="E220" s="187">
        <v>1</v>
      </c>
      <c r="F220" s="30">
        <v>3</v>
      </c>
      <c r="G220" s="34">
        <f t="shared" si="35"/>
        <v>30</v>
      </c>
      <c r="H220" s="23">
        <f t="shared" si="38"/>
        <v>30</v>
      </c>
      <c r="I220" s="23"/>
      <c r="J220" s="23"/>
      <c r="K220" s="23"/>
      <c r="L220" s="65">
        <v>30</v>
      </c>
      <c r="M220" s="63"/>
      <c r="N220" s="63"/>
      <c r="O220" s="64"/>
      <c r="P220" s="157"/>
      <c r="Q220" s="63"/>
      <c r="R220" s="63"/>
      <c r="S220" s="64"/>
      <c r="T220" s="157"/>
      <c r="U220" s="63"/>
      <c r="V220" s="63"/>
      <c r="W220" s="64"/>
      <c r="X220" s="157"/>
      <c r="Y220" s="63"/>
      <c r="Z220" s="63"/>
      <c r="AA220" s="64"/>
      <c r="AB220" s="157"/>
      <c r="AC220" s="63"/>
      <c r="AD220" s="63"/>
      <c r="AE220" s="64"/>
      <c r="AF220" s="157"/>
      <c r="AG220" s="63"/>
      <c r="AH220" s="63"/>
      <c r="AI220" s="64"/>
      <c r="AJ220" s="157"/>
      <c r="AK220" s="63"/>
      <c r="AL220" s="63"/>
      <c r="AM220" s="64"/>
    </row>
    <row r="221" spans="1:39" s="97" customFormat="1" ht="20.100000000000001" customHeight="1">
      <c r="A221" s="28" t="s">
        <v>121</v>
      </c>
      <c r="B221" s="205" t="s">
        <v>168</v>
      </c>
      <c r="C221" s="204" t="s">
        <v>169</v>
      </c>
      <c r="D221" s="183"/>
      <c r="E221" s="187">
        <v>2</v>
      </c>
      <c r="F221" s="30">
        <v>3</v>
      </c>
      <c r="G221" s="34">
        <f t="shared" si="35"/>
        <v>30</v>
      </c>
      <c r="H221" s="23">
        <f t="shared" si="38"/>
        <v>15</v>
      </c>
      <c r="I221" s="23"/>
      <c r="J221" s="23"/>
      <c r="K221" s="23">
        <f t="shared" si="40"/>
        <v>15</v>
      </c>
      <c r="L221" s="65"/>
      <c r="M221" s="63"/>
      <c r="N221" s="63"/>
      <c r="O221" s="64"/>
      <c r="P221" s="157"/>
      <c r="Q221" s="63"/>
      <c r="R221" s="63"/>
      <c r="S221" s="64"/>
      <c r="T221" s="157"/>
      <c r="U221" s="63"/>
      <c r="V221" s="63"/>
      <c r="W221" s="64"/>
      <c r="X221" s="157"/>
      <c r="Y221" s="63"/>
      <c r="Z221" s="63"/>
      <c r="AA221" s="64"/>
      <c r="AB221" s="157"/>
      <c r="AC221" s="63"/>
      <c r="AD221" s="63"/>
      <c r="AE221" s="64"/>
      <c r="AF221" s="157"/>
      <c r="AG221" s="63"/>
      <c r="AH221" s="63"/>
      <c r="AI221" s="64"/>
      <c r="AJ221" s="157">
        <v>15</v>
      </c>
      <c r="AK221" s="63"/>
      <c r="AL221" s="63"/>
      <c r="AM221" s="64">
        <v>15</v>
      </c>
    </row>
    <row r="222" spans="1:39" s="97" customFormat="1" ht="20.100000000000001" customHeight="1">
      <c r="A222" s="28" t="s">
        <v>123</v>
      </c>
      <c r="B222" s="205" t="s">
        <v>170</v>
      </c>
      <c r="C222" s="204" t="s">
        <v>171</v>
      </c>
      <c r="D222" s="184"/>
      <c r="E222" s="161">
        <v>2</v>
      </c>
      <c r="F222" s="64">
        <v>4</v>
      </c>
      <c r="G222" s="34">
        <f t="shared" si="35"/>
        <v>45</v>
      </c>
      <c r="H222" s="23">
        <f t="shared" si="38"/>
        <v>15</v>
      </c>
      <c r="I222" s="23"/>
      <c r="J222" s="23">
        <f t="shared" si="39"/>
        <v>30</v>
      </c>
      <c r="K222" s="23"/>
      <c r="L222" s="65">
        <v>15</v>
      </c>
      <c r="M222" s="63"/>
      <c r="N222" s="63">
        <v>30</v>
      </c>
      <c r="O222" s="64"/>
      <c r="P222" s="157"/>
      <c r="Q222" s="63"/>
      <c r="R222" s="63"/>
      <c r="S222" s="64"/>
      <c r="T222" s="157"/>
      <c r="U222" s="63"/>
      <c r="V222" s="63"/>
      <c r="W222" s="64"/>
      <c r="X222" s="157"/>
      <c r="Y222" s="63"/>
      <c r="Z222" s="63"/>
      <c r="AA222" s="64"/>
      <c r="AB222" s="157"/>
      <c r="AC222" s="63"/>
      <c r="AD222" s="63"/>
      <c r="AE222" s="64"/>
      <c r="AF222" s="157"/>
      <c r="AG222" s="63"/>
      <c r="AH222" s="63"/>
      <c r="AI222" s="64"/>
      <c r="AJ222" s="157"/>
      <c r="AK222" s="63"/>
      <c r="AL222" s="63"/>
      <c r="AM222" s="64"/>
    </row>
    <row r="223" spans="1:39" s="97" customFormat="1" ht="20.100000000000001" customHeight="1">
      <c r="A223" s="28" t="s">
        <v>125</v>
      </c>
      <c r="B223" s="205" t="s">
        <v>172</v>
      </c>
      <c r="C223" s="204" t="s">
        <v>173</v>
      </c>
      <c r="D223" s="160"/>
      <c r="E223" s="161">
        <v>2</v>
      </c>
      <c r="F223" s="30">
        <v>3</v>
      </c>
      <c r="G223" s="34">
        <f t="shared" si="35"/>
        <v>30</v>
      </c>
      <c r="H223" s="23">
        <f t="shared" si="38"/>
        <v>15</v>
      </c>
      <c r="I223" s="23"/>
      <c r="J223" s="23"/>
      <c r="K223" s="23">
        <f t="shared" si="40"/>
        <v>15</v>
      </c>
      <c r="L223" s="65"/>
      <c r="M223" s="63"/>
      <c r="N223" s="63"/>
      <c r="O223" s="64"/>
      <c r="P223" s="157"/>
      <c r="Q223" s="63"/>
      <c r="R223" s="63"/>
      <c r="S223" s="64"/>
      <c r="T223" s="157"/>
      <c r="U223" s="63"/>
      <c r="V223" s="63"/>
      <c r="W223" s="64"/>
      <c r="X223" s="157">
        <v>15</v>
      </c>
      <c r="Y223" s="63"/>
      <c r="Z223" s="63"/>
      <c r="AA223" s="64">
        <v>15</v>
      </c>
      <c r="AB223" s="157"/>
      <c r="AC223" s="63"/>
      <c r="AD223" s="63"/>
      <c r="AE223" s="64"/>
      <c r="AF223" s="157"/>
      <c r="AG223" s="63"/>
      <c r="AH223" s="63"/>
      <c r="AI223" s="64"/>
      <c r="AJ223" s="157"/>
      <c r="AK223" s="63"/>
      <c r="AL223" s="63"/>
      <c r="AM223" s="64"/>
    </row>
    <row r="224" spans="1:39" s="97" customFormat="1" ht="20.100000000000001" customHeight="1">
      <c r="A224" s="28" t="s">
        <v>127</v>
      </c>
      <c r="B224" s="205" t="s">
        <v>174</v>
      </c>
      <c r="C224" s="204" t="s">
        <v>175</v>
      </c>
      <c r="D224" s="160"/>
      <c r="E224" s="161">
        <v>1</v>
      </c>
      <c r="F224" s="30">
        <v>2</v>
      </c>
      <c r="G224" s="34">
        <f t="shared" si="35"/>
        <v>15</v>
      </c>
      <c r="H224" s="23">
        <f t="shared" si="38"/>
        <v>15</v>
      </c>
      <c r="I224" s="23"/>
      <c r="J224" s="23"/>
      <c r="K224" s="23"/>
      <c r="L224" s="65"/>
      <c r="M224" s="63"/>
      <c r="N224" s="63"/>
      <c r="O224" s="64"/>
      <c r="P224" s="157"/>
      <c r="Q224" s="63"/>
      <c r="R224" s="63"/>
      <c r="S224" s="64"/>
      <c r="T224" s="157"/>
      <c r="U224" s="63"/>
      <c r="V224" s="63"/>
      <c r="W224" s="64"/>
      <c r="X224" s="157"/>
      <c r="Y224" s="63"/>
      <c r="Z224" s="63"/>
      <c r="AA224" s="64"/>
      <c r="AB224" s="157">
        <v>15</v>
      </c>
      <c r="AC224" s="63"/>
      <c r="AD224" s="63"/>
      <c r="AE224" s="64"/>
      <c r="AF224" s="157"/>
      <c r="AG224" s="63"/>
      <c r="AH224" s="63"/>
      <c r="AI224" s="64"/>
      <c r="AJ224" s="157"/>
      <c r="AK224" s="63"/>
      <c r="AL224" s="63"/>
      <c r="AM224" s="64"/>
    </row>
    <row r="225" spans="1:41" s="97" customFormat="1" ht="20.100000000000001" customHeight="1">
      <c r="A225" s="28" t="s">
        <v>129</v>
      </c>
      <c r="B225" s="205" t="s">
        <v>176</v>
      </c>
      <c r="C225" s="204" t="s">
        <v>177</v>
      </c>
      <c r="D225" s="160"/>
      <c r="E225" s="161">
        <v>2</v>
      </c>
      <c r="F225" s="30">
        <v>3</v>
      </c>
      <c r="G225" s="34">
        <f t="shared" si="35"/>
        <v>30</v>
      </c>
      <c r="H225" s="23">
        <f t="shared" si="38"/>
        <v>15</v>
      </c>
      <c r="I225" s="23"/>
      <c r="J225" s="23">
        <f t="shared" si="39"/>
        <v>15</v>
      </c>
      <c r="K225" s="23"/>
      <c r="L225" s="65"/>
      <c r="M225" s="63"/>
      <c r="N225" s="63"/>
      <c r="O225" s="64"/>
      <c r="P225" s="157">
        <v>15</v>
      </c>
      <c r="Q225" s="63"/>
      <c r="R225" s="63">
        <v>15</v>
      </c>
      <c r="S225" s="64"/>
      <c r="T225" s="157"/>
      <c r="U225" s="63"/>
      <c r="V225" s="63"/>
      <c r="W225" s="64"/>
      <c r="X225" s="157"/>
      <c r="Y225" s="63"/>
      <c r="Z225" s="63"/>
      <c r="AA225" s="64"/>
      <c r="AB225" s="157"/>
      <c r="AC225" s="63"/>
      <c r="AD225" s="63"/>
      <c r="AE225" s="64"/>
      <c r="AF225" s="157"/>
      <c r="AG225" s="63"/>
      <c r="AH225" s="63"/>
      <c r="AI225" s="64"/>
      <c r="AJ225" s="157"/>
      <c r="AK225" s="63"/>
      <c r="AL225" s="63"/>
      <c r="AM225" s="64"/>
    </row>
    <row r="226" spans="1:41" s="97" customFormat="1" ht="20.100000000000001" customHeight="1">
      <c r="A226" s="28" t="s">
        <v>131</v>
      </c>
      <c r="B226" s="205" t="s">
        <v>178</v>
      </c>
      <c r="C226" s="204" t="s">
        <v>179</v>
      </c>
      <c r="D226" s="160"/>
      <c r="E226" s="161">
        <v>2</v>
      </c>
      <c r="F226" s="30">
        <v>4</v>
      </c>
      <c r="G226" s="34">
        <f t="shared" si="35"/>
        <v>45</v>
      </c>
      <c r="H226" s="23">
        <f t="shared" si="38"/>
        <v>15</v>
      </c>
      <c r="I226" s="23"/>
      <c r="J226" s="23">
        <f t="shared" si="39"/>
        <v>30</v>
      </c>
      <c r="K226" s="23"/>
      <c r="L226" s="65"/>
      <c r="M226" s="63"/>
      <c r="N226" s="63"/>
      <c r="O226" s="64"/>
      <c r="P226" s="157"/>
      <c r="Q226" s="63"/>
      <c r="R226" s="63"/>
      <c r="S226" s="64"/>
      <c r="T226" s="157"/>
      <c r="U226" s="63"/>
      <c r="V226" s="63"/>
      <c r="W226" s="64"/>
      <c r="X226" s="157"/>
      <c r="Y226" s="63"/>
      <c r="Z226" s="63"/>
      <c r="AA226" s="64"/>
      <c r="AB226" s="157">
        <v>15</v>
      </c>
      <c r="AC226" s="63"/>
      <c r="AD226" s="63">
        <v>30</v>
      </c>
      <c r="AE226" s="64"/>
      <c r="AF226" s="157"/>
      <c r="AG226" s="63"/>
      <c r="AH226" s="63"/>
      <c r="AI226" s="64"/>
      <c r="AJ226" s="157"/>
      <c r="AK226" s="63"/>
      <c r="AL226" s="63"/>
      <c r="AM226" s="64"/>
    </row>
    <row r="227" spans="1:41" s="97" customFormat="1" ht="20.100000000000001" customHeight="1" thickBot="1">
      <c r="A227" s="28"/>
      <c r="B227" s="202"/>
      <c r="C227" s="29"/>
      <c r="D227" s="158"/>
      <c r="E227" s="165"/>
      <c r="F227" s="162"/>
      <c r="G227" s="185"/>
      <c r="H227" s="29"/>
      <c r="I227" s="186"/>
      <c r="J227" s="186"/>
      <c r="K227" s="186"/>
      <c r="L227" s="71"/>
      <c r="M227" s="72"/>
      <c r="N227" s="72"/>
      <c r="O227" s="70"/>
      <c r="P227" s="178"/>
      <c r="Q227" s="72"/>
      <c r="R227" s="72"/>
      <c r="S227" s="70"/>
      <c r="T227" s="178"/>
      <c r="U227" s="72"/>
      <c r="V227" s="72"/>
      <c r="W227" s="70"/>
      <c r="X227" s="178"/>
      <c r="Y227" s="72"/>
      <c r="Z227" s="72"/>
      <c r="AA227" s="70"/>
      <c r="AB227" s="178"/>
      <c r="AC227" s="72"/>
      <c r="AD227" s="72"/>
      <c r="AE227" s="70"/>
      <c r="AF227" s="178"/>
      <c r="AG227" s="72"/>
      <c r="AH227" s="72"/>
      <c r="AI227" s="70"/>
      <c r="AJ227" s="178"/>
      <c r="AK227" s="72"/>
      <c r="AL227" s="72"/>
      <c r="AM227" s="70"/>
    </row>
    <row r="228" spans="1:41" s="97" customFormat="1" ht="13.5" thickTop="1">
      <c r="A228" s="112"/>
      <c r="B228" s="603" t="s">
        <v>62</v>
      </c>
      <c r="C228" s="604"/>
      <c r="D228" s="607">
        <f t="shared" ref="D228:K228" si="41">SUM(D211:D227)</f>
        <v>0</v>
      </c>
      <c r="E228" s="609">
        <f t="shared" si="41"/>
        <v>27</v>
      </c>
      <c r="F228" s="611">
        <f t="shared" si="41"/>
        <v>51</v>
      </c>
      <c r="G228" s="613">
        <f t="shared" si="41"/>
        <v>525</v>
      </c>
      <c r="H228" s="609">
        <f t="shared" si="41"/>
        <v>285</v>
      </c>
      <c r="I228" s="609">
        <f t="shared" si="41"/>
        <v>15</v>
      </c>
      <c r="J228" s="609">
        <f t="shared" si="41"/>
        <v>135</v>
      </c>
      <c r="K228" s="611">
        <f t="shared" si="41"/>
        <v>90</v>
      </c>
      <c r="L228" s="113">
        <f t="shared" ref="L228:AM228" si="42">SUM(L211:L227)</f>
        <v>45</v>
      </c>
      <c r="M228" s="114">
        <f t="shared" si="42"/>
        <v>0</v>
      </c>
      <c r="N228" s="114">
        <f t="shared" si="42"/>
        <v>30</v>
      </c>
      <c r="O228" s="116">
        <f t="shared" si="42"/>
        <v>0</v>
      </c>
      <c r="P228" s="113">
        <f t="shared" si="42"/>
        <v>75</v>
      </c>
      <c r="Q228" s="114">
        <f t="shared" si="42"/>
        <v>0</v>
      </c>
      <c r="R228" s="114">
        <f t="shared" si="42"/>
        <v>75</v>
      </c>
      <c r="S228" s="116">
        <f t="shared" si="42"/>
        <v>15</v>
      </c>
      <c r="T228" s="113">
        <f t="shared" si="42"/>
        <v>45</v>
      </c>
      <c r="U228" s="114">
        <f t="shared" si="42"/>
        <v>15</v>
      </c>
      <c r="V228" s="114">
        <f t="shared" si="42"/>
        <v>0</v>
      </c>
      <c r="W228" s="116">
        <f t="shared" si="42"/>
        <v>0</v>
      </c>
      <c r="X228" s="113">
        <f t="shared" si="42"/>
        <v>15</v>
      </c>
      <c r="Y228" s="114">
        <f t="shared" si="42"/>
        <v>0</v>
      </c>
      <c r="Z228" s="114">
        <f t="shared" si="42"/>
        <v>0</v>
      </c>
      <c r="AA228" s="116">
        <f t="shared" si="42"/>
        <v>15</v>
      </c>
      <c r="AB228" s="113">
        <f t="shared" si="42"/>
        <v>30</v>
      </c>
      <c r="AC228" s="114">
        <f t="shared" si="42"/>
        <v>0</v>
      </c>
      <c r="AD228" s="114">
        <f t="shared" si="42"/>
        <v>30</v>
      </c>
      <c r="AE228" s="116">
        <f t="shared" si="42"/>
        <v>0</v>
      </c>
      <c r="AF228" s="113">
        <f t="shared" si="42"/>
        <v>45</v>
      </c>
      <c r="AG228" s="114">
        <f t="shared" si="42"/>
        <v>0</v>
      </c>
      <c r="AH228" s="114">
        <f t="shared" si="42"/>
        <v>0</v>
      </c>
      <c r="AI228" s="116">
        <f t="shared" si="42"/>
        <v>30</v>
      </c>
      <c r="AJ228" s="113">
        <f t="shared" si="42"/>
        <v>30</v>
      </c>
      <c r="AK228" s="114">
        <f t="shared" si="42"/>
        <v>0</v>
      </c>
      <c r="AL228" s="114">
        <f t="shared" si="42"/>
        <v>0</v>
      </c>
      <c r="AM228" s="116">
        <f t="shared" si="42"/>
        <v>30</v>
      </c>
    </row>
    <row r="229" spans="1:41" s="97" customFormat="1" ht="13.5" thickBot="1">
      <c r="A229" s="118"/>
      <c r="B229" s="605"/>
      <c r="C229" s="606"/>
      <c r="D229" s="608"/>
      <c r="E229" s="610"/>
      <c r="F229" s="612"/>
      <c r="G229" s="668"/>
      <c r="H229" s="669"/>
      <c r="I229" s="669"/>
      <c r="J229" s="669"/>
      <c r="K229" s="670"/>
      <c r="L229" s="615">
        <f>SUM(L228:O228)</f>
        <v>75</v>
      </c>
      <c r="M229" s="616"/>
      <c r="N229" s="616"/>
      <c r="O229" s="617"/>
      <c r="P229" s="615">
        <f>SUM(P228:S228)</f>
        <v>165</v>
      </c>
      <c r="Q229" s="616"/>
      <c r="R229" s="616"/>
      <c r="S229" s="617"/>
      <c r="T229" s="615">
        <f>SUM(T228:W228)</f>
        <v>60</v>
      </c>
      <c r="U229" s="616"/>
      <c r="V229" s="616"/>
      <c r="W229" s="617"/>
      <c r="X229" s="615">
        <f>SUM(X228:AA228)</f>
        <v>30</v>
      </c>
      <c r="Y229" s="616"/>
      <c r="Z229" s="616"/>
      <c r="AA229" s="617"/>
      <c r="AB229" s="615">
        <f>SUM(AB228:AE228)</f>
        <v>60</v>
      </c>
      <c r="AC229" s="616"/>
      <c r="AD229" s="616"/>
      <c r="AE229" s="617"/>
      <c r="AF229" s="615">
        <f>SUM(AF228:AI228)</f>
        <v>75</v>
      </c>
      <c r="AG229" s="616"/>
      <c r="AH229" s="616"/>
      <c r="AI229" s="617"/>
      <c r="AJ229" s="615">
        <f>SUM(AJ228:AM228)</f>
        <v>60</v>
      </c>
      <c r="AK229" s="616"/>
      <c r="AL229" s="616"/>
      <c r="AM229" s="617"/>
    </row>
    <row r="230" spans="1:41" s="97" customFormat="1">
      <c r="A230" s="618" t="s">
        <v>180</v>
      </c>
      <c r="B230" s="619"/>
      <c r="C230" s="620"/>
      <c r="D230" s="621" t="s">
        <v>39</v>
      </c>
      <c r="E230" s="622" t="s">
        <v>40</v>
      </c>
      <c r="F230" s="577" t="s">
        <v>12</v>
      </c>
      <c r="G230" s="565" t="s">
        <v>30</v>
      </c>
      <c r="H230" s="567" t="s">
        <v>41</v>
      </c>
      <c r="I230" s="567" t="s">
        <v>42</v>
      </c>
      <c r="J230" s="567" t="s">
        <v>43</v>
      </c>
      <c r="K230" s="568" t="s">
        <v>44</v>
      </c>
      <c r="L230" s="569" t="s">
        <v>32</v>
      </c>
      <c r="M230" s="570"/>
      <c r="N230" s="570"/>
      <c r="O230" s="571"/>
      <c r="P230" s="569" t="s">
        <v>33</v>
      </c>
      <c r="Q230" s="570"/>
      <c r="R230" s="570"/>
      <c r="S230" s="571"/>
      <c r="T230" s="569" t="s">
        <v>34</v>
      </c>
      <c r="U230" s="570"/>
      <c r="V230" s="570"/>
      <c r="W230" s="571"/>
      <c r="X230" s="569" t="s">
        <v>35</v>
      </c>
      <c r="Y230" s="570"/>
      <c r="Z230" s="570"/>
      <c r="AA230" s="571"/>
      <c r="AB230" s="569" t="s">
        <v>36</v>
      </c>
      <c r="AC230" s="570"/>
      <c r="AD230" s="570"/>
      <c r="AE230" s="571"/>
      <c r="AF230" s="561" t="s">
        <v>37</v>
      </c>
      <c r="AG230" s="562"/>
      <c r="AH230" s="562"/>
      <c r="AI230" s="563"/>
      <c r="AJ230" s="569" t="s">
        <v>38</v>
      </c>
      <c r="AK230" s="570"/>
      <c r="AL230" s="570"/>
      <c r="AM230" s="571"/>
    </row>
    <row r="231" spans="1:41" s="97" customFormat="1">
      <c r="A231" s="618"/>
      <c r="B231" s="619"/>
      <c r="C231" s="620"/>
      <c r="D231" s="572"/>
      <c r="E231" s="622"/>
      <c r="F231" s="578"/>
      <c r="G231" s="565"/>
      <c r="H231" s="567"/>
      <c r="I231" s="567"/>
      <c r="J231" s="567"/>
      <c r="K231" s="568"/>
      <c r="L231" s="583" t="s">
        <v>41</v>
      </c>
      <c r="M231" s="585" t="s">
        <v>42</v>
      </c>
      <c r="N231" s="581" t="s">
        <v>46</v>
      </c>
      <c r="O231" s="577" t="s">
        <v>47</v>
      </c>
      <c r="P231" s="583" t="s">
        <v>41</v>
      </c>
      <c r="Q231" s="585" t="s">
        <v>42</v>
      </c>
      <c r="R231" s="581" t="s">
        <v>46</v>
      </c>
      <c r="S231" s="577" t="s">
        <v>47</v>
      </c>
      <c r="T231" s="583" t="s">
        <v>41</v>
      </c>
      <c r="U231" s="585" t="s">
        <v>42</v>
      </c>
      <c r="V231" s="581" t="s">
        <v>46</v>
      </c>
      <c r="W231" s="577" t="s">
        <v>47</v>
      </c>
      <c r="X231" s="583" t="s">
        <v>41</v>
      </c>
      <c r="Y231" s="585" t="s">
        <v>42</v>
      </c>
      <c r="Z231" s="581" t="s">
        <v>46</v>
      </c>
      <c r="AA231" s="577" t="s">
        <v>47</v>
      </c>
      <c r="AB231" s="583" t="s">
        <v>41</v>
      </c>
      <c r="AC231" s="585" t="s">
        <v>42</v>
      </c>
      <c r="AD231" s="581" t="s">
        <v>46</v>
      </c>
      <c r="AE231" s="577" t="s">
        <v>47</v>
      </c>
      <c r="AF231" s="583" t="s">
        <v>41</v>
      </c>
      <c r="AG231" s="585" t="s">
        <v>42</v>
      </c>
      <c r="AH231" s="581" t="s">
        <v>46</v>
      </c>
      <c r="AI231" s="577" t="s">
        <v>47</v>
      </c>
      <c r="AJ231" s="583" t="s">
        <v>41</v>
      </c>
      <c r="AK231" s="585" t="s">
        <v>42</v>
      </c>
      <c r="AL231" s="581" t="s">
        <v>46</v>
      </c>
      <c r="AM231" s="577" t="s">
        <v>47</v>
      </c>
    </row>
    <row r="232" spans="1:41" s="97" customFormat="1" ht="13.5" thickBot="1">
      <c r="A232" s="618"/>
      <c r="B232" s="619"/>
      <c r="C232" s="620"/>
      <c r="D232" s="573"/>
      <c r="E232" s="582"/>
      <c r="F232" s="579"/>
      <c r="G232" s="566"/>
      <c r="H232" s="580"/>
      <c r="I232" s="580"/>
      <c r="J232" s="580"/>
      <c r="K232" s="591"/>
      <c r="L232" s="584"/>
      <c r="M232" s="586"/>
      <c r="N232" s="582"/>
      <c r="O232" s="579"/>
      <c r="P232" s="584"/>
      <c r="Q232" s="586"/>
      <c r="R232" s="582"/>
      <c r="S232" s="579"/>
      <c r="T232" s="584"/>
      <c r="U232" s="586"/>
      <c r="V232" s="582"/>
      <c r="W232" s="579"/>
      <c r="X232" s="584"/>
      <c r="Y232" s="586"/>
      <c r="Z232" s="582"/>
      <c r="AA232" s="579"/>
      <c r="AB232" s="584"/>
      <c r="AC232" s="586"/>
      <c r="AD232" s="582"/>
      <c r="AE232" s="579"/>
      <c r="AF232" s="584"/>
      <c r="AG232" s="586"/>
      <c r="AH232" s="582"/>
      <c r="AI232" s="579"/>
      <c r="AJ232" s="584"/>
      <c r="AK232" s="586"/>
      <c r="AL232" s="582"/>
      <c r="AM232" s="579"/>
    </row>
    <row r="233" spans="1:41" s="97" customFormat="1" ht="12.75" customHeight="1">
      <c r="A233" s="618"/>
      <c r="B233" s="619"/>
      <c r="C233" s="620"/>
      <c r="D233" s="690">
        <f t="shared" ref="D233:K233" si="43">SUM(D67+D115+D228+D174)</f>
        <v>20</v>
      </c>
      <c r="E233" s="695">
        <f>SUM(E67+E115+E228+E174)</f>
        <v>81</v>
      </c>
      <c r="F233" s="697">
        <f t="shared" si="43"/>
        <v>210</v>
      </c>
      <c r="G233" s="707">
        <f t="shared" si="43"/>
        <v>2295</v>
      </c>
      <c r="H233" s="695">
        <f t="shared" si="43"/>
        <v>1065</v>
      </c>
      <c r="I233" s="695">
        <f t="shared" si="43"/>
        <v>165</v>
      </c>
      <c r="J233" s="695">
        <f t="shared" si="43"/>
        <v>495</v>
      </c>
      <c r="K233" s="709">
        <f t="shared" si="43"/>
        <v>570</v>
      </c>
      <c r="L233" s="121">
        <f t="shared" ref="L233:AM233" si="44">SUM(L67+L174+L228+L115)</f>
        <v>210</v>
      </c>
      <c r="M233" s="122">
        <f t="shared" si="44"/>
        <v>15</v>
      </c>
      <c r="N233" s="122">
        <f t="shared" si="44"/>
        <v>75</v>
      </c>
      <c r="O233" s="123">
        <f t="shared" si="44"/>
        <v>30</v>
      </c>
      <c r="P233" s="121">
        <f t="shared" si="44"/>
        <v>150</v>
      </c>
      <c r="Q233" s="122">
        <f t="shared" si="44"/>
        <v>15</v>
      </c>
      <c r="R233" s="122">
        <f t="shared" si="44"/>
        <v>135</v>
      </c>
      <c r="S233" s="124">
        <f t="shared" si="44"/>
        <v>45</v>
      </c>
      <c r="T233" s="125">
        <f t="shared" si="44"/>
        <v>165</v>
      </c>
      <c r="U233" s="122">
        <f t="shared" si="44"/>
        <v>105</v>
      </c>
      <c r="V233" s="122">
        <f t="shared" si="44"/>
        <v>135</v>
      </c>
      <c r="W233" s="123">
        <f t="shared" si="44"/>
        <v>15</v>
      </c>
      <c r="X233" s="121">
        <f t="shared" si="44"/>
        <v>165</v>
      </c>
      <c r="Y233" s="122">
        <f t="shared" si="44"/>
        <v>30</v>
      </c>
      <c r="Z233" s="122">
        <f t="shared" si="44"/>
        <v>30</v>
      </c>
      <c r="AA233" s="124">
        <f t="shared" si="44"/>
        <v>165</v>
      </c>
      <c r="AB233" s="125">
        <f t="shared" si="44"/>
        <v>180</v>
      </c>
      <c r="AC233" s="122">
        <f t="shared" si="44"/>
        <v>0</v>
      </c>
      <c r="AD233" s="122">
        <f t="shared" si="44"/>
        <v>90</v>
      </c>
      <c r="AE233" s="123">
        <f t="shared" si="44"/>
        <v>105</v>
      </c>
      <c r="AF233" s="121">
        <f t="shared" si="44"/>
        <v>135</v>
      </c>
      <c r="AG233" s="122">
        <f t="shared" si="44"/>
        <v>0</v>
      </c>
      <c r="AH233" s="122">
        <f t="shared" si="44"/>
        <v>30</v>
      </c>
      <c r="AI233" s="124">
        <f t="shared" si="44"/>
        <v>150</v>
      </c>
      <c r="AJ233" s="121">
        <f t="shared" si="44"/>
        <v>60</v>
      </c>
      <c r="AK233" s="122">
        <f t="shared" si="44"/>
        <v>0</v>
      </c>
      <c r="AL233" s="122">
        <f t="shared" si="44"/>
        <v>0</v>
      </c>
      <c r="AM233" s="124">
        <f t="shared" si="44"/>
        <v>60</v>
      </c>
      <c r="AO233" s="97" t="s">
        <v>64</v>
      </c>
    </row>
    <row r="234" spans="1:41" s="97" customFormat="1" ht="13.5" customHeight="1" thickBot="1">
      <c r="A234" s="618"/>
      <c r="B234" s="619"/>
      <c r="C234" s="620"/>
      <c r="D234" s="691"/>
      <c r="E234" s="705"/>
      <c r="F234" s="706"/>
      <c r="G234" s="708"/>
      <c r="H234" s="705"/>
      <c r="I234" s="705"/>
      <c r="J234" s="705"/>
      <c r="K234" s="710"/>
      <c r="L234" s="632">
        <f>SUM(L233:O233)</f>
        <v>330</v>
      </c>
      <c r="M234" s="633"/>
      <c r="N234" s="633"/>
      <c r="O234" s="633"/>
      <c r="P234" s="632">
        <f>SUM(P233:S233)</f>
        <v>345</v>
      </c>
      <c r="Q234" s="633"/>
      <c r="R234" s="633"/>
      <c r="S234" s="633"/>
      <c r="T234" s="632">
        <f>SUM(T233:W233)</f>
        <v>420</v>
      </c>
      <c r="U234" s="633"/>
      <c r="V234" s="633"/>
      <c r="W234" s="633"/>
      <c r="X234" s="632">
        <f>SUM(X233:AA233)</f>
        <v>390</v>
      </c>
      <c r="Y234" s="633"/>
      <c r="Z234" s="633"/>
      <c r="AA234" s="633"/>
      <c r="AB234" s="632">
        <f>SUM(AB233:AE233)</f>
        <v>375</v>
      </c>
      <c r="AC234" s="633"/>
      <c r="AD234" s="633"/>
      <c r="AE234" s="633"/>
      <c r="AF234" s="632">
        <f>SUM(AF233:AI233)</f>
        <v>315</v>
      </c>
      <c r="AG234" s="633"/>
      <c r="AH234" s="633"/>
      <c r="AI234" s="633"/>
      <c r="AJ234" s="632">
        <f>SUM(AJ233:AM233)</f>
        <v>120</v>
      </c>
      <c r="AK234" s="633"/>
      <c r="AL234" s="633"/>
      <c r="AM234" s="634"/>
      <c r="AO234" s="97">
        <f>SUM(L234:AM234)</f>
        <v>2295</v>
      </c>
    </row>
    <row r="235" spans="1:41" s="97" customFormat="1">
      <c r="A235" s="618"/>
      <c r="B235" s="619"/>
      <c r="C235" s="620"/>
      <c r="D235" s="646" t="s">
        <v>65</v>
      </c>
      <c r="E235" s="527"/>
      <c r="F235" s="647"/>
      <c r="G235" s="653" t="s">
        <v>66</v>
      </c>
      <c r="H235" s="562"/>
      <c r="I235" s="562"/>
      <c r="J235" s="562"/>
      <c r="K235" s="563"/>
      <c r="L235" s="654">
        <f>L181</f>
        <v>2</v>
      </c>
      <c r="M235" s="655"/>
      <c r="N235" s="655"/>
      <c r="O235" s="656"/>
      <c r="P235" s="654">
        <f t="shared" ref="P235" si="45">P181</f>
        <v>2</v>
      </c>
      <c r="Q235" s="655"/>
      <c r="R235" s="655"/>
      <c r="S235" s="656"/>
      <c r="T235" s="654">
        <f t="shared" ref="T235" si="46">T181</f>
        <v>4</v>
      </c>
      <c r="U235" s="655"/>
      <c r="V235" s="655"/>
      <c r="W235" s="656"/>
      <c r="X235" s="654">
        <f t="shared" ref="X235" si="47">X181</f>
        <v>4</v>
      </c>
      <c r="Y235" s="655"/>
      <c r="Z235" s="655"/>
      <c r="AA235" s="656"/>
      <c r="AB235" s="654">
        <f t="shared" ref="AB235" si="48">AB181</f>
        <v>4</v>
      </c>
      <c r="AC235" s="655"/>
      <c r="AD235" s="655"/>
      <c r="AE235" s="656"/>
      <c r="AF235" s="654">
        <f t="shared" ref="AF235" si="49">AF181</f>
        <v>4</v>
      </c>
      <c r="AG235" s="655"/>
      <c r="AH235" s="655"/>
      <c r="AI235" s="656"/>
      <c r="AJ235" s="654">
        <f t="shared" ref="AJ235" si="50">AJ181</f>
        <v>0</v>
      </c>
      <c r="AK235" s="655"/>
      <c r="AL235" s="655"/>
      <c r="AM235" s="656"/>
      <c r="AO235" s="97">
        <f>SUM(L235:AM235)</f>
        <v>20</v>
      </c>
    </row>
    <row r="236" spans="1:41" s="97" customFormat="1">
      <c r="A236" s="618"/>
      <c r="B236" s="619"/>
      <c r="C236" s="620"/>
      <c r="D236" s="648"/>
      <c r="E236" s="532"/>
      <c r="F236" s="649"/>
      <c r="G236" s="638" t="s">
        <v>67</v>
      </c>
      <c r="H236" s="639"/>
      <c r="I236" s="639"/>
      <c r="J236" s="639"/>
      <c r="K236" s="640"/>
      <c r="L236" s="674">
        <f>L182+3</f>
        <v>11</v>
      </c>
      <c r="M236" s="675"/>
      <c r="N236" s="675"/>
      <c r="O236" s="676"/>
      <c r="P236" s="674">
        <f>P182+10</f>
        <v>15</v>
      </c>
      <c r="Q236" s="675"/>
      <c r="R236" s="675"/>
      <c r="S236" s="676"/>
      <c r="T236" s="674">
        <f>T182+3</f>
        <v>14</v>
      </c>
      <c r="U236" s="675"/>
      <c r="V236" s="675"/>
      <c r="W236" s="676"/>
      <c r="X236" s="674">
        <f>X182+2</f>
        <v>13</v>
      </c>
      <c r="Y236" s="675"/>
      <c r="Z236" s="675"/>
      <c r="AA236" s="676"/>
      <c r="AB236" s="674">
        <f>AB182+3</f>
        <v>12</v>
      </c>
      <c r="AC236" s="675"/>
      <c r="AD236" s="675"/>
      <c r="AE236" s="676"/>
      <c r="AF236" s="674">
        <f>AF182+2</f>
        <v>9</v>
      </c>
      <c r="AG236" s="675"/>
      <c r="AH236" s="675"/>
      <c r="AI236" s="676"/>
      <c r="AJ236" s="674">
        <f>AJ182+4</f>
        <v>7</v>
      </c>
      <c r="AK236" s="675"/>
      <c r="AL236" s="675"/>
      <c r="AM236" s="676"/>
      <c r="AO236" s="97">
        <f>SUM(L236:AM236)</f>
        <v>81</v>
      </c>
    </row>
    <row r="237" spans="1:41" s="97" customFormat="1" ht="13.5" thickBot="1">
      <c r="A237" s="618"/>
      <c r="B237" s="619"/>
      <c r="C237" s="620"/>
      <c r="D237" s="650"/>
      <c r="E237" s="651"/>
      <c r="F237" s="652"/>
      <c r="G237" s="638" t="s">
        <v>12</v>
      </c>
      <c r="H237" s="639"/>
      <c r="I237" s="639"/>
      <c r="J237" s="639"/>
      <c r="K237" s="640"/>
      <c r="L237" s="641">
        <v>30</v>
      </c>
      <c r="M237" s="641"/>
      <c r="N237" s="641"/>
      <c r="O237" s="641"/>
      <c r="P237" s="641">
        <v>30</v>
      </c>
      <c r="Q237" s="641"/>
      <c r="R237" s="641"/>
      <c r="S237" s="641"/>
      <c r="T237" s="641">
        <v>30</v>
      </c>
      <c r="U237" s="641"/>
      <c r="V237" s="641"/>
      <c r="W237" s="641"/>
      <c r="X237" s="641">
        <v>30</v>
      </c>
      <c r="Y237" s="641"/>
      <c r="Z237" s="641"/>
      <c r="AA237" s="641"/>
      <c r="AB237" s="641">
        <v>30</v>
      </c>
      <c r="AC237" s="641"/>
      <c r="AD237" s="641"/>
      <c r="AE237" s="641"/>
      <c r="AF237" s="641">
        <v>30</v>
      </c>
      <c r="AG237" s="641"/>
      <c r="AH237" s="641"/>
      <c r="AI237" s="641"/>
      <c r="AJ237" s="641">
        <v>30</v>
      </c>
      <c r="AK237" s="641"/>
      <c r="AL237" s="641"/>
      <c r="AM237" s="641"/>
      <c r="AO237" s="97">
        <f>SUM(L237:AM237)</f>
        <v>210</v>
      </c>
    </row>
    <row r="238" spans="1:41" s="97" customFormat="1">
      <c r="A238" s="126"/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466"/>
      <c r="V238" s="127"/>
      <c r="W238" s="127"/>
      <c r="X238" s="127"/>
      <c r="Y238" s="127"/>
      <c r="Z238" s="466"/>
      <c r="AA238" s="467"/>
      <c r="AB238" s="128"/>
      <c r="AC238" s="495" t="s">
        <v>267</v>
      </c>
      <c r="AD238" s="127"/>
      <c r="AE238" s="127"/>
      <c r="AF238" s="127"/>
      <c r="AG238" s="127"/>
      <c r="AH238" s="127"/>
      <c r="AI238" s="127"/>
      <c r="AJ238" s="127"/>
      <c r="AK238" s="127"/>
      <c r="AL238" s="127"/>
      <c r="AM238" s="129"/>
    </row>
    <row r="239" spans="1:41" s="97" customFormat="1" ht="14.25">
      <c r="A239" s="130" t="s">
        <v>68</v>
      </c>
      <c r="B239" s="131"/>
      <c r="C239" s="131"/>
      <c r="D239" s="131"/>
      <c r="E239" s="131"/>
      <c r="F239" s="131"/>
      <c r="G239" s="131"/>
      <c r="H239" s="469"/>
      <c r="I239" s="469"/>
      <c r="J239" s="469"/>
      <c r="K239" s="469"/>
      <c r="L239" s="469"/>
      <c r="M239" s="469"/>
      <c r="N239" s="469"/>
      <c r="O239" s="469"/>
      <c r="P239" s="469"/>
      <c r="Q239" s="469"/>
      <c r="R239" s="469"/>
      <c r="S239" s="469"/>
      <c r="T239" s="469"/>
      <c r="U239" s="469"/>
      <c r="V239" s="469"/>
      <c r="W239" s="469"/>
      <c r="X239" s="469"/>
      <c r="Y239" s="469"/>
      <c r="Z239" s="469"/>
      <c r="AA239" s="470"/>
      <c r="AB239" s="132"/>
      <c r="AC239" s="494"/>
      <c r="AD239" s="469"/>
      <c r="AE239" s="469"/>
      <c r="AF239" s="469"/>
      <c r="AG239" s="469"/>
      <c r="AH239" s="469"/>
      <c r="AI239" s="469"/>
      <c r="AJ239" s="469"/>
      <c r="AK239" s="469"/>
      <c r="AL239" s="469"/>
      <c r="AM239" s="470"/>
    </row>
    <row r="240" spans="1:41" s="97" customFormat="1" ht="15.75">
      <c r="A240" s="47"/>
      <c r="B240" s="191" t="str">
        <f>B79</f>
        <v>1. Studenta obowiązuje na I roku udział we wszystkich zajęciach, na latach wyższych udział we wszystkich ćwiczeniach (audytoryjne, laboratoryjne, projektowe i seminaria)</v>
      </c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131"/>
      <c r="R240" s="131"/>
      <c r="S240" s="131"/>
      <c r="T240" s="133"/>
      <c r="U240" s="133"/>
      <c r="V240" s="133"/>
      <c r="W240" s="133"/>
      <c r="X240" s="131"/>
      <c r="Y240" s="131"/>
      <c r="Z240" s="469"/>
      <c r="AA240" s="470"/>
      <c r="AB240" s="134"/>
      <c r="AC240" s="493"/>
      <c r="AD240" s="133"/>
      <c r="AE240" s="133"/>
      <c r="AF240" s="469"/>
      <c r="AG240" s="469"/>
      <c r="AH240" s="469"/>
      <c r="AI240" s="469"/>
      <c r="AJ240" s="469"/>
      <c r="AK240" s="99"/>
      <c r="AL240" s="99"/>
      <c r="AM240" s="135"/>
    </row>
    <row r="241" spans="1:39" s="97" customFormat="1" ht="15.75">
      <c r="A241" s="47"/>
      <c r="B241" s="191" t="str">
        <f t="shared" ref="B241:B246" si="51">B80</f>
        <v>2. Język obcy kontynuowany do wyboru spośród: 1. angielski, 2. niemiecki</v>
      </c>
      <c r="C241" s="191"/>
      <c r="D241" s="191"/>
      <c r="E241" s="191"/>
      <c r="F241" s="191"/>
      <c r="G241" s="191"/>
      <c r="H241" s="191"/>
      <c r="I241" s="191"/>
      <c r="J241" s="191"/>
      <c r="K241" s="191"/>
      <c r="L241" s="191"/>
      <c r="M241" s="191"/>
      <c r="N241" s="191"/>
      <c r="O241" s="191"/>
      <c r="P241" s="191"/>
      <c r="Q241" s="136"/>
      <c r="R241" s="136"/>
      <c r="S241" s="136"/>
      <c r="T241" s="137"/>
      <c r="U241" s="138"/>
      <c r="V241" s="137"/>
      <c r="W241" s="137"/>
      <c r="X241" s="469"/>
      <c r="Y241" s="469"/>
      <c r="Z241" s="469"/>
      <c r="AA241" s="470"/>
      <c r="AB241" s="132"/>
      <c r="AC241" s="138" t="s">
        <v>71</v>
      </c>
      <c r="AD241" s="136"/>
      <c r="AE241" s="136"/>
      <c r="AF241" s="137"/>
      <c r="AG241" s="139"/>
      <c r="AH241" s="469"/>
      <c r="AI241" s="469"/>
      <c r="AJ241" s="139"/>
      <c r="AK241" s="139"/>
      <c r="AL241" s="139"/>
      <c r="AM241" s="470"/>
    </row>
    <row r="242" spans="1:39" s="97" customFormat="1" ht="15.75">
      <c r="A242" s="47"/>
      <c r="B242" s="191" t="str">
        <f t="shared" si="51"/>
        <v>3. Przedmioty humanistyczno-społeczne do wyboru: 1. Sem. I - Podstawy ekonomii              lub Człowiek a środowisko; 2. Sem. VII - Historia nauki i techniki lub</v>
      </c>
      <c r="C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131"/>
      <c r="R242" s="131"/>
      <c r="S242" s="131"/>
      <c r="T242" s="133"/>
      <c r="U242" s="133"/>
      <c r="V242" s="133"/>
      <c r="W242" s="133"/>
      <c r="X242" s="469"/>
      <c r="Y242" s="469"/>
      <c r="Z242" s="469"/>
      <c r="AA242" s="470"/>
      <c r="AB242" s="132"/>
      <c r="AC242" s="137" t="s">
        <v>72</v>
      </c>
      <c r="AD242" s="137" t="s">
        <v>73</v>
      </c>
      <c r="AE242" s="131"/>
      <c r="AF242" s="133"/>
      <c r="AG242" s="469"/>
      <c r="AH242" s="469"/>
      <c r="AI242" s="469"/>
      <c r="AJ242" s="469"/>
      <c r="AK242" s="469"/>
      <c r="AL242" s="469"/>
      <c r="AM242" s="140"/>
    </row>
    <row r="243" spans="1:39" s="97" customFormat="1" ht="15.75">
      <c r="A243" s="47"/>
      <c r="B243" s="191" t="str">
        <f t="shared" si="51"/>
        <v xml:space="preserve">   Psychospołeczne aspekty sukcesu zawodowego;</v>
      </c>
      <c r="C243" s="74"/>
      <c r="D243" s="49"/>
      <c r="E243" s="49"/>
      <c r="F243" s="49"/>
      <c r="G243" s="74"/>
      <c r="H243" s="452"/>
      <c r="I243" s="452"/>
      <c r="J243" s="452"/>
      <c r="K243" s="452"/>
      <c r="L243" s="452"/>
      <c r="M243" s="452"/>
      <c r="N243" s="452"/>
      <c r="O243" s="452"/>
      <c r="P243" s="452"/>
      <c r="Q243" s="141"/>
      <c r="R243" s="141"/>
      <c r="S243" s="141"/>
      <c r="T243" s="141"/>
      <c r="U243" s="141"/>
      <c r="V243" s="141"/>
      <c r="W243" s="141"/>
      <c r="X243" s="469"/>
      <c r="Y243" s="469"/>
      <c r="Z243" s="469"/>
      <c r="AA243" s="470"/>
      <c r="AB243" s="132"/>
      <c r="AC243" s="136" t="s">
        <v>75</v>
      </c>
      <c r="AD243" s="136" t="s">
        <v>76</v>
      </c>
      <c r="AE243" s="141"/>
      <c r="AF243" s="141"/>
      <c r="AG243" s="469"/>
      <c r="AH243" s="469"/>
      <c r="AI243" s="469"/>
      <c r="AJ243" s="469"/>
      <c r="AK243" s="469"/>
      <c r="AL243" s="469"/>
      <c r="AM243" s="470"/>
    </row>
    <row r="244" spans="1:39" s="97" customFormat="1" ht="15.75">
      <c r="A244" s="47"/>
      <c r="B244" s="191" t="str">
        <f t="shared" si="51"/>
        <v>4. Studenta obowiązuje zaliczenie 4 tygodniowej praktyki ( 2 tyg.pr.zawodowej po roku II - 2 pkt ECTS i 2 tyg.pr.przeddyplomowej po roku III - 2 pkt ECTS).</v>
      </c>
      <c r="C244" s="74"/>
      <c r="D244" s="74"/>
      <c r="E244" s="74"/>
      <c r="F244" s="74"/>
      <c r="G244" s="74"/>
      <c r="H244" s="74"/>
      <c r="I244" s="74"/>
      <c r="J244" s="74"/>
      <c r="K244" s="142"/>
      <c r="L244" s="74"/>
      <c r="M244" s="74"/>
      <c r="N244" s="74"/>
      <c r="O244" s="74"/>
      <c r="P244" s="74"/>
      <c r="Q244" s="143"/>
      <c r="R244" s="143"/>
      <c r="S244" s="143"/>
      <c r="T244" s="143"/>
      <c r="U244" s="131"/>
      <c r="V244" s="131"/>
      <c r="W244" s="131"/>
      <c r="X244" s="469"/>
      <c r="Y244" s="469"/>
      <c r="Z244" s="469"/>
      <c r="AA244" s="470"/>
      <c r="AB244" s="132"/>
      <c r="AC244" s="137" t="s">
        <v>43</v>
      </c>
      <c r="AD244" s="144" t="s">
        <v>78</v>
      </c>
      <c r="AE244" s="131"/>
      <c r="AF244" s="131"/>
      <c r="AG244" s="469"/>
      <c r="AH244" s="469"/>
      <c r="AI244" s="469"/>
      <c r="AJ244" s="469"/>
      <c r="AK244" s="469"/>
      <c r="AL244" s="469"/>
      <c r="AM244" s="470"/>
    </row>
    <row r="245" spans="1:39" s="97" customFormat="1" ht="15.75">
      <c r="A245" s="47"/>
      <c r="B245" s="191" t="str">
        <f t="shared" si="51"/>
        <v>5. Student może wybrać alternatywny przedmiot z grupy przedmiotów obieralnych</v>
      </c>
      <c r="C245" s="74"/>
      <c r="D245" s="74"/>
      <c r="E245" s="74"/>
      <c r="F245" s="74"/>
      <c r="G245" s="74"/>
      <c r="H245" s="3"/>
      <c r="I245" s="3"/>
      <c r="J245" s="3"/>
      <c r="K245" s="3"/>
      <c r="L245" s="3"/>
      <c r="M245" s="3"/>
      <c r="N245" s="3"/>
      <c r="O245" s="3"/>
      <c r="P245" s="3"/>
      <c r="Q245" s="131"/>
      <c r="R245" s="131"/>
      <c r="S245" s="131"/>
      <c r="T245" s="131"/>
      <c r="U245" s="131"/>
      <c r="V245" s="131"/>
      <c r="W245" s="131"/>
      <c r="X245" s="469"/>
      <c r="Y245" s="469"/>
      <c r="Z245" s="469"/>
      <c r="AA245" s="470"/>
      <c r="AB245" s="132"/>
      <c r="AC245" s="137" t="s">
        <v>80</v>
      </c>
      <c r="AD245" s="137" t="s">
        <v>81</v>
      </c>
      <c r="AE245" s="131"/>
      <c r="AF245" s="131"/>
      <c r="AG245" s="469"/>
      <c r="AH245" s="469"/>
      <c r="AI245" s="469"/>
      <c r="AJ245" s="469"/>
      <c r="AK245" s="469"/>
      <c r="AL245" s="469"/>
      <c r="AM245" s="470"/>
    </row>
    <row r="246" spans="1:39" s="97" customFormat="1" ht="15.75">
      <c r="A246" s="47"/>
      <c r="B246" s="191" t="str">
        <f t="shared" si="51"/>
        <v>6. Student zobowiązany jest do napisania i obrony pracy dyplomowej (15 punktów ECTS)</v>
      </c>
      <c r="C246" s="191"/>
      <c r="D246" s="74"/>
      <c r="E246" s="74"/>
      <c r="F246" s="7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131"/>
      <c r="R246" s="131"/>
      <c r="S246" s="131"/>
      <c r="T246" s="133"/>
      <c r="U246" s="133"/>
      <c r="V246" s="133"/>
      <c r="W246" s="133"/>
      <c r="X246" s="469"/>
      <c r="Y246" s="469"/>
      <c r="Z246" s="469"/>
      <c r="AA246" s="470"/>
      <c r="AB246" s="132"/>
      <c r="AC246" s="137" t="s">
        <v>83</v>
      </c>
      <c r="AD246" s="137" t="s">
        <v>84</v>
      </c>
      <c r="AE246" s="131"/>
      <c r="AF246" s="133"/>
      <c r="AG246" s="469"/>
      <c r="AH246" s="469"/>
      <c r="AI246" s="469"/>
      <c r="AJ246" s="469"/>
      <c r="AK246" s="469"/>
      <c r="AL246" s="469"/>
      <c r="AM246" s="470"/>
    </row>
    <row r="247" spans="1:39" s="97" customFormat="1" ht="15.75">
      <c r="A247" s="47"/>
      <c r="B247" s="7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74"/>
      <c r="N247" s="74"/>
      <c r="O247" s="74"/>
      <c r="P247" s="74"/>
      <c r="Q247" s="143"/>
      <c r="R247" s="143"/>
      <c r="S247" s="143"/>
      <c r="T247" s="133"/>
      <c r="U247" s="133"/>
      <c r="V247" s="133"/>
      <c r="W247" s="133"/>
      <c r="X247" s="469"/>
      <c r="Y247" s="469"/>
      <c r="Z247" s="469"/>
      <c r="AA247" s="470"/>
      <c r="AB247" s="132"/>
      <c r="AC247" s="136" t="s">
        <v>85</v>
      </c>
      <c r="AD247" s="136" t="s">
        <v>86</v>
      </c>
      <c r="AE247" s="131"/>
      <c r="AF247" s="133"/>
      <c r="AG247" s="469"/>
      <c r="AH247" s="469"/>
      <c r="AI247" s="469"/>
      <c r="AJ247" s="469"/>
      <c r="AK247" s="469"/>
      <c r="AL247" s="469"/>
      <c r="AM247" s="470"/>
    </row>
    <row r="248" spans="1:39" s="97" customFormat="1" ht="15.75">
      <c r="A248" s="47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131"/>
      <c r="R248" s="131"/>
      <c r="S248" s="131"/>
      <c r="T248" s="133"/>
      <c r="U248" s="133"/>
      <c r="V248" s="133"/>
      <c r="W248" s="133"/>
      <c r="X248" s="469"/>
      <c r="Y248" s="469"/>
      <c r="Z248" s="469"/>
      <c r="AA248" s="470"/>
      <c r="AB248" s="132"/>
      <c r="AC248" s="514"/>
      <c r="AD248" s="136" t="s">
        <v>87</v>
      </c>
      <c r="AF248" s="133"/>
      <c r="AG248" s="469"/>
      <c r="AH248" s="469"/>
      <c r="AI248" s="469"/>
      <c r="AJ248" s="469"/>
      <c r="AK248" s="469"/>
      <c r="AL248" s="469"/>
      <c r="AM248" s="470"/>
    </row>
    <row r="249" spans="1:39" s="97" customFormat="1" ht="15" thickBot="1">
      <c r="A249" s="146"/>
      <c r="B249" s="147"/>
      <c r="C249" s="147"/>
      <c r="D249" s="147"/>
      <c r="E249" s="148"/>
      <c r="F249" s="148"/>
      <c r="G249" s="148"/>
      <c r="H249" s="148"/>
      <c r="I249" s="148"/>
      <c r="J249" s="148"/>
      <c r="K249" s="147"/>
      <c r="L249" s="147"/>
      <c r="M249" s="147"/>
      <c r="N249" s="147"/>
      <c r="O249" s="147"/>
      <c r="P249" s="147"/>
      <c r="Q249" s="147"/>
      <c r="R249" s="147"/>
      <c r="S249" s="147"/>
      <c r="T249" s="149"/>
      <c r="U249" s="150"/>
      <c r="V249" s="150"/>
      <c r="W249" s="150"/>
      <c r="X249" s="150"/>
      <c r="Y249" s="150"/>
      <c r="Z249" s="150"/>
      <c r="AA249" s="151"/>
      <c r="AB249" s="642" t="s">
        <v>181</v>
      </c>
      <c r="AC249" s="644"/>
      <c r="AD249" s="644"/>
      <c r="AE249" s="644"/>
      <c r="AF249" s="644"/>
      <c r="AG249" s="644"/>
      <c r="AH249" s="644"/>
      <c r="AI249" s="644"/>
      <c r="AJ249" s="644"/>
      <c r="AK249" s="644"/>
      <c r="AL249" s="644"/>
      <c r="AM249" s="645"/>
    </row>
  </sheetData>
  <mergeCells count="730">
    <mergeCell ref="A91:C91"/>
    <mergeCell ref="A139:C139"/>
    <mergeCell ref="A198:C198"/>
    <mergeCell ref="B172:C172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71:C171"/>
    <mergeCell ref="B173:C173"/>
    <mergeCell ref="B174:C175"/>
    <mergeCell ref="A142:C142"/>
    <mergeCell ref="A140:C140"/>
    <mergeCell ref="B113:C113"/>
    <mergeCell ref="B115:C116"/>
    <mergeCell ref="A176:C183"/>
    <mergeCell ref="B168:C168"/>
    <mergeCell ref="AF237:AI237"/>
    <mergeCell ref="AB249:AM249"/>
    <mergeCell ref="B14:F14"/>
    <mergeCell ref="B15:F15"/>
    <mergeCell ref="B16:F16"/>
    <mergeCell ref="B17:F17"/>
    <mergeCell ref="B18:F18"/>
    <mergeCell ref="B19:F19"/>
    <mergeCell ref="P29:AA29"/>
    <mergeCell ref="AJ236:AM236"/>
    <mergeCell ref="G237:K237"/>
    <mergeCell ref="AF236:AI236"/>
    <mergeCell ref="X234:AA234"/>
    <mergeCell ref="AB234:AE234"/>
    <mergeCell ref="AF234:AI234"/>
    <mergeCell ref="AJ234:AM234"/>
    <mergeCell ref="D235:F237"/>
    <mergeCell ref="G235:K235"/>
    <mergeCell ref="L235:O235"/>
    <mergeCell ref="P235:S235"/>
    <mergeCell ref="T235:W235"/>
    <mergeCell ref="AJ237:AM237"/>
    <mergeCell ref="AB235:AE235"/>
    <mergeCell ref="L236:O236"/>
    <mergeCell ref="P236:S236"/>
    <mergeCell ref="T236:W236"/>
    <mergeCell ref="X236:AA236"/>
    <mergeCell ref="AB236:AE236"/>
    <mergeCell ref="L237:O237"/>
    <mergeCell ref="P237:S237"/>
    <mergeCell ref="T237:W237"/>
    <mergeCell ref="X237:AA237"/>
    <mergeCell ref="AB237:AE237"/>
    <mergeCell ref="AM231:AM232"/>
    <mergeCell ref="D233:D234"/>
    <mergeCell ref="E233:E234"/>
    <mergeCell ref="F233:F234"/>
    <mergeCell ref="G233:G234"/>
    <mergeCell ref="H233:H234"/>
    <mergeCell ref="X235:AA235"/>
    <mergeCell ref="I233:I234"/>
    <mergeCell ref="J233:J234"/>
    <mergeCell ref="K233:K234"/>
    <mergeCell ref="L234:O234"/>
    <mergeCell ref="P234:S234"/>
    <mergeCell ref="T234:W234"/>
    <mergeCell ref="AF235:AI235"/>
    <mergeCell ref="AJ235:AM235"/>
    <mergeCell ref="AJ230:AM230"/>
    <mergeCell ref="L231:L232"/>
    <mergeCell ref="M231:M232"/>
    <mergeCell ref="N231:N232"/>
    <mergeCell ref="O231:O232"/>
    <mergeCell ref="P231:P232"/>
    <mergeCell ref="Q231:Q232"/>
    <mergeCell ref="R231:R232"/>
    <mergeCell ref="W231:W232"/>
    <mergeCell ref="X231:X232"/>
    <mergeCell ref="Y231:Y232"/>
    <mergeCell ref="Z231:Z232"/>
    <mergeCell ref="AA231:AA232"/>
    <mergeCell ref="AB231:AB232"/>
    <mergeCell ref="AC231:AC232"/>
    <mergeCell ref="AD231:AD232"/>
    <mergeCell ref="AE231:AE232"/>
    <mergeCell ref="AF231:AF232"/>
    <mergeCell ref="AG231:AG232"/>
    <mergeCell ref="AH231:AH232"/>
    <mergeCell ref="AI231:AI232"/>
    <mergeCell ref="AJ231:AJ232"/>
    <mergeCell ref="AK231:AK232"/>
    <mergeCell ref="AL231:AL232"/>
    <mergeCell ref="X229:AA229"/>
    <mergeCell ref="AB229:AE229"/>
    <mergeCell ref="AF229:AI229"/>
    <mergeCell ref="AJ229:AM229"/>
    <mergeCell ref="A230:C237"/>
    <mergeCell ref="D230:D232"/>
    <mergeCell ref="E230:E232"/>
    <mergeCell ref="F230:F232"/>
    <mergeCell ref="G230:G232"/>
    <mergeCell ref="H230:H232"/>
    <mergeCell ref="I230:I232"/>
    <mergeCell ref="J230:J232"/>
    <mergeCell ref="K230:K232"/>
    <mergeCell ref="G236:K236"/>
    <mergeCell ref="L230:O230"/>
    <mergeCell ref="P230:S230"/>
    <mergeCell ref="T230:W230"/>
    <mergeCell ref="X230:AA230"/>
    <mergeCell ref="S231:S232"/>
    <mergeCell ref="T231:T232"/>
    <mergeCell ref="U231:U232"/>
    <mergeCell ref="V231:V232"/>
    <mergeCell ref="AB230:AE230"/>
    <mergeCell ref="AF230:AI230"/>
    <mergeCell ref="B228:C229"/>
    <mergeCell ref="D228:D229"/>
    <mergeCell ref="E228:E229"/>
    <mergeCell ref="F228:F229"/>
    <mergeCell ref="G228:G229"/>
    <mergeCell ref="H228:H229"/>
    <mergeCell ref="I228:I229"/>
    <mergeCell ref="AJ208:AJ209"/>
    <mergeCell ref="AK208:AK209"/>
    <mergeCell ref="AF208:AF209"/>
    <mergeCell ref="AG208:AG209"/>
    <mergeCell ref="AH208:AH209"/>
    <mergeCell ref="AI208:AI209"/>
    <mergeCell ref="X208:X209"/>
    <mergeCell ref="Y208:Y209"/>
    <mergeCell ref="Z208:Z209"/>
    <mergeCell ref="AA208:AA209"/>
    <mergeCell ref="AB208:AB209"/>
    <mergeCell ref="AC208:AC209"/>
    <mergeCell ref="J228:J229"/>
    <mergeCell ref="K228:K229"/>
    <mergeCell ref="L229:O229"/>
    <mergeCell ref="P229:S229"/>
    <mergeCell ref="T229:W229"/>
    <mergeCell ref="AL208:AL209"/>
    <mergeCell ref="AM208:AM209"/>
    <mergeCell ref="B210:C210"/>
    <mergeCell ref="D210:E210"/>
    <mergeCell ref="H210:K210"/>
    <mergeCell ref="L210:AM210"/>
    <mergeCell ref="AD208:AD209"/>
    <mergeCell ref="AE208:AE209"/>
    <mergeCell ref="I207:I209"/>
    <mergeCell ref="J207:J209"/>
    <mergeCell ref="K207:K209"/>
    <mergeCell ref="L207:AM207"/>
    <mergeCell ref="L208:L209"/>
    <mergeCell ref="M208:M209"/>
    <mergeCell ref="N208:N209"/>
    <mergeCell ref="O208:O209"/>
    <mergeCell ref="P208:P209"/>
    <mergeCell ref="Q208:Q209"/>
    <mergeCell ref="R208:R209"/>
    <mergeCell ref="S208:S209"/>
    <mergeCell ref="T208:T209"/>
    <mergeCell ref="U208:U209"/>
    <mergeCell ref="V208:V209"/>
    <mergeCell ref="W208:W209"/>
    <mergeCell ref="A201:C201"/>
    <mergeCell ref="AB201:AM201"/>
    <mergeCell ref="A202:C202"/>
    <mergeCell ref="AB202:AM202"/>
    <mergeCell ref="A203:C203"/>
    <mergeCell ref="AB203:AM203"/>
    <mergeCell ref="A205:A209"/>
    <mergeCell ref="B205:C209"/>
    <mergeCell ref="D205:F206"/>
    <mergeCell ref="G205:K205"/>
    <mergeCell ref="L205:AM205"/>
    <mergeCell ref="G206:G209"/>
    <mergeCell ref="H206:K206"/>
    <mergeCell ref="L206:O206"/>
    <mergeCell ref="P206:S206"/>
    <mergeCell ref="T206:W206"/>
    <mergeCell ref="X206:AA206"/>
    <mergeCell ref="AB206:AE206"/>
    <mergeCell ref="AF206:AI206"/>
    <mergeCell ref="AJ206:AM206"/>
    <mergeCell ref="D207:D209"/>
    <mergeCell ref="E207:E209"/>
    <mergeCell ref="F207:F209"/>
    <mergeCell ref="H207:H209"/>
    <mergeCell ref="K176:K178"/>
    <mergeCell ref="D181:F183"/>
    <mergeCell ref="G183:K183"/>
    <mergeCell ref="AF181:AI181"/>
    <mergeCell ref="AJ181:AM181"/>
    <mergeCell ref="AF182:AI182"/>
    <mergeCell ref="AJ182:AM182"/>
    <mergeCell ref="AF183:AI183"/>
    <mergeCell ref="AJ183:AM183"/>
    <mergeCell ref="P183:S183"/>
    <mergeCell ref="T183:W183"/>
    <mergeCell ref="X183:AA183"/>
    <mergeCell ref="AB183:AE183"/>
    <mergeCell ref="L181:O181"/>
    <mergeCell ref="P181:S181"/>
    <mergeCell ref="T181:W181"/>
    <mergeCell ref="X181:AA181"/>
    <mergeCell ref="AB181:AE181"/>
    <mergeCell ref="G182:K182"/>
    <mergeCell ref="L182:O182"/>
    <mergeCell ref="P182:S182"/>
    <mergeCell ref="T182:W182"/>
    <mergeCell ref="X182:AA182"/>
    <mergeCell ref="AB182:AE182"/>
    <mergeCell ref="A199:C199"/>
    <mergeCell ref="AB199:AM199"/>
    <mergeCell ref="A200:C200"/>
    <mergeCell ref="AB200:AM200"/>
    <mergeCell ref="AB195:AM195"/>
    <mergeCell ref="A196:C196"/>
    <mergeCell ref="D196:AA197"/>
    <mergeCell ref="AB196:AM196"/>
    <mergeCell ref="A197:C197"/>
    <mergeCell ref="AB197:AM197"/>
    <mergeCell ref="G181:K181"/>
    <mergeCell ref="L183:O183"/>
    <mergeCell ref="AL177:AL178"/>
    <mergeCell ref="AM177:AM178"/>
    <mergeCell ref="D179:D180"/>
    <mergeCell ref="E179:E180"/>
    <mergeCell ref="F179:F180"/>
    <mergeCell ref="G179:G180"/>
    <mergeCell ref="H179:H180"/>
    <mergeCell ref="I179:I180"/>
    <mergeCell ref="J179:J180"/>
    <mergeCell ref="K179:K180"/>
    <mergeCell ref="L180:O180"/>
    <mergeCell ref="P180:S180"/>
    <mergeCell ref="T180:W180"/>
    <mergeCell ref="X180:AA180"/>
    <mergeCell ref="AB180:AE180"/>
    <mergeCell ref="AF180:AI180"/>
    <mergeCell ref="AJ180:AM180"/>
    <mergeCell ref="D176:D178"/>
    <mergeCell ref="E176:E178"/>
    <mergeCell ref="F176:F178"/>
    <mergeCell ref="G176:G178"/>
    <mergeCell ref="H176:H178"/>
    <mergeCell ref="I176:I178"/>
    <mergeCell ref="J176:J178"/>
    <mergeCell ref="AF176:AI176"/>
    <mergeCell ref="AJ176:AM176"/>
    <mergeCell ref="L177:L178"/>
    <mergeCell ref="M177:M178"/>
    <mergeCell ref="N177:N178"/>
    <mergeCell ref="O177:O178"/>
    <mergeCell ref="P177:P178"/>
    <mergeCell ref="Q177:Q178"/>
    <mergeCell ref="V177:V178"/>
    <mergeCell ref="W177:W178"/>
    <mergeCell ref="X177:X178"/>
    <mergeCell ref="Y177:Y178"/>
    <mergeCell ref="Z177:Z178"/>
    <mergeCell ref="AA177:AA178"/>
    <mergeCell ref="AB177:AB178"/>
    <mergeCell ref="AC177:AC178"/>
    <mergeCell ref="AD177:AD178"/>
    <mergeCell ref="AE177:AE178"/>
    <mergeCell ref="AF177:AF178"/>
    <mergeCell ref="AG177:AG178"/>
    <mergeCell ref="AH177:AH178"/>
    <mergeCell ref="AI177:AI178"/>
    <mergeCell ref="AJ177:AJ178"/>
    <mergeCell ref="AK177:AK178"/>
    <mergeCell ref="L176:O176"/>
    <mergeCell ref="P176:S176"/>
    <mergeCell ref="T176:W176"/>
    <mergeCell ref="R177:R178"/>
    <mergeCell ref="S177:S178"/>
    <mergeCell ref="T177:T178"/>
    <mergeCell ref="U177:U178"/>
    <mergeCell ref="X176:AA176"/>
    <mergeCell ref="AB176:AE176"/>
    <mergeCell ref="P175:S175"/>
    <mergeCell ref="T175:W175"/>
    <mergeCell ref="X175:AA175"/>
    <mergeCell ref="AB175:AE175"/>
    <mergeCell ref="AF175:AI175"/>
    <mergeCell ref="AJ175:AM175"/>
    <mergeCell ref="AJ172:AM172"/>
    <mergeCell ref="B152:C152"/>
    <mergeCell ref="B153:C153"/>
    <mergeCell ref="B154:C154"/>
    <mergeCell ref="B165:C165"/>
    <mergeCell ref="B166:C166"/>
    <mergeCell ref="B167:C167"/>
    <mergeCell ref="B169:C169"/>
    <mergeCell ref="B170:C170"/>
    <mergeCell ref="D174:D175"/>
    <mergeCell ref="E174:E175"/>
    <mergeCell ref="F174:F175"/>
    <mergeCell ref="G174:G175"/>
    <mergeCell ref="H174:H175"/>
    <mergeCell ref="I174:I175"/>
    <mergeCell ref="J174:J175"/>
    <mergeCell ref="K174:K175"/>
    <mergeCell ref="L175:O175"/>
    <mergeCell ref="AJ149:AJ150"/>
    <mergeCell ref="AK149:AK150"/>
    <mergeCell ref="AL149:AL150"/>
    <mergeCell ref="AM149:AM150"/>
    <mergeCell ref="B151:C151"/>
    <mergeCell ref="D151:E151"/>
    <mergeCell ref="H151:K151"/>
    <mergeCell ref="L151:AM151"/>
    <mergeCell ref="AD149:AD150"/>
    <mergeCell ref="AE149:AE150"/>
    <mergeCell ref="I148:I150"/>
    <mergeCell ref="J148:J150"/>
    <mergeCell ref="K148:K150"/>
    <mergeCell ref="L148:AM148"/>
    <mergeCell ref="L149:L150"/>
    <mergeCell ref="M149:M150"/>
    <mergeCell ref="N149:N150"/>
    <mergeCell ref="O149:O150"/>
    <mergeCell ref="P149:P150"/>
    <mergeCell ref="Q149:Q150"/>
    <mergeCell ref="R149:R150"/>
    <mergeCell ref="S149:S150"/>
    <mergeCell ref="T149:T150"/>
    <mergeCell ref="U149:U150"/>
    <mergeCell ref="W149:W150"/>
    <mergeCell ref="AF149:AF150"/>
    <mergeCell ref="AG149:AG150"/>
    <mergeCell ref="AH149:AH150"/>
    <mergeCell ref="AI149:AI150"/>
    <mergeCell ref="X149:X150"/>
    <mergeCell ref="Y149:Y150"/>
    <mergeCell ref="Z149:Z150"/>
    <mergeCell ref="AA149:AA150"/>
    <mergeCell ref="AB149:AB150"/>
    <mergeCell ref="AC149:AC150"/>
    <mergeCell ref="AB142:AM142"/>
    <mergeCell ref="A143:C143"/>
    <mergeCell ref="AB143:AM143"/>
    <mergeCell ref="A144:C144"/>
    <mergeCell ref="AB144:AM144"/>
    <mergeCell ref="A146:A150"/>
    <mergeCell ref="B146:C150"/>
    <mergeCell ref="D146:F147"/>
    <mergeCell ref="G146:K146"/>
    <mergeCell ref="L146:AM146"/>
    <mergeCell ref="G147:G150"/>
    <mergeCell ref="H147:K147"/>
    <mergeCell ref="L147:O147"/>
    <mergeCell ref="P147:S147"/>
    <mergeCell ref="T147:W147"/>
    <mergeCell ref="X147:AA147"/>
    <mergeCell ref="AB147:AE147"/>
    <mergeCell ref="AF147:AI147"/>
    <mergeCell ref="AJ147:AM147"/>
    <mergeCell ref="D148:D150"/>
    <mergeCell ref="E148:E150"/>
    <mergeCell ref="F148:F150"/>
    <mergeCell ref="H148:H150"/>
    <mergeCell ref="V149:V150"/>
    <mergeCell ref="AB140:AM140"/>
    <mergeCell ref="A141:C141"/>
    <mergeCell ref="AB141:AM141"/>
    <mergeCell ref="AB136:AM136"/>
    <mergeCell ref="A137:C137"/>
    <mergeCell ref="D137:AA138"/>
    <mergeCell ref="AB137:AM137"/>
    <mergeCell ref="A138:C138"/>
    <mergeCell ref="AB138:AM138"/>
    <mergeCell ref="AF122:AI122"/>
    <mergeCell ref="AJ122:AM122"/>
    <mergeCell ref="AF123:AI123"/>
    <mergeCell ref="AJ123:AM123"/>
    <mergeCell ref="AF124:AI124"/>
    <mergeCell ref="AJ124:AM124"/>
    <mergeCell ref="P124:S124"/>
    <mergeCell ref="T124:W124"/>
    <mergeCell ref="X124:AA124"/>
    <mergeCell ref="AB124:AE124"/>
    <mergeCell ref="D122:F124"/>
    <mergeCell ref="G122:K122"/>
    <mergeCell ref="L122:O122"/>
    <mergeCell ref="P122:S122"/>
    <mergeCell ref="T122:W122"/>
    <mergeCell ref="X122:AA122"/>
    <mergeCell ref="AB122:AE122"/>
    <mergeCell ref="G123:K123"/>
    <mergeCell ref="L123:O123"/>
    <mergeCell ref="P123:S123"/>
    <mergeCell ref="T123:W123"/>
    <mergeCell ref="X123:AA123"/>
    <mergeCell ref="AB123:AE123"/>
    <mergeCell ref="G124:K124"/>
    <mergeCell ref="L124:O124"/>
    <mergeCell ref="AL118:AL119"/>
    <mergeCell ref="AM118:AM119"/>
    <mergeCell ref="D120:D121"/>
    <mergeCell ref="E120:E121"/>
    <mergeCell ref="F120:F121"/>
    <mergeCell ref="G120:G121"/>
    <mergeCell ref="H120:H121"/>
    <mergeCell ref="I120:I121"/>
    <mergeCell ref="J120:J121"/>
    <mergeCell ref="K120:K121"/>
    <mergeCell ref="L121:O121"/>
    <mergeCell ref="P121:S121"/>
    <mergeCell ref="T121:W121"/>
    <mergeCell ref="X121:AA121"/>
    <mergeCell ref="AB121:AE121"/>
    <mergeCell ref="AF121:AI121"/>
    <mergeCell ref="AJ121:AM121"/>
    <mergeCell ref="V118:V119"/>
    <mergeCell ref="W118:W119"/>
    <mergeCell ref="AF117:AI117"/>
    <mergeCell ref="AJ117:AM117"/>
    <mergeCell ref="L118:L119"/>
    <mergeCell ref="M118:M119"/>
    <mergeCell ref="N118:N119"/>
    <mergeCell ref="O118:O119"/>
    <mergeCell ref="P118:P119"/>
    <mergeCell ref="Q118:Q119"/>
    <mergeCell ref="R118:R119"/>
    <mergeCell ref="S118:S119"/>
    <mergeCell ref="X118:X119"/>
    <mergeCell ref="Y118:Y119"/>
    <mergeCell ref="Z118:Z119"/>
    <mergeCell ref="AA118:AA119"/>
    <mergeCell ref="AB118:AB119"/>
    <mergeCell ref="AC118:AC119"/>
    <mergeCell ref="AD118:AD119"/>
    <mergeCell ref="AE118:AE119"/>
    <mergeCell ref="AF118:AF119"/>
    <mergeCell ref="AG118:AG119"/>
    <mergeCell ref="AH118:AH119"/>
    <mergeCell ref="AI118:AI119"/>
    <mergeCell ref="AJ118:AJ119"/>
    <mergeCell ref="AK118:AK119"/>
    <mergeCell ref="K115:K116"/>
    <mergeCell ref="L116:O116"/>
    <mergeCell ref="P116:S116"/>
    <mergeCell ref="T116:W116"/>
    <mergeCell ref="X116:AA116"/>
    <mergeCell ref="AB116:AE116"/>
    <mergeCell ref="AF116:AI116"/>
    <mergeCell ref="AJ116:AM116"/>
    <mergeCell ref="A117:C124"/>
    <mergeCell ref="D117:D119"/>
    <mergeCell ref="E117:E119"/>
    <mergeCell ref="F117:F119"/>
    <mergeCell ref="G117:G119"/>
    <mergeCell ref="H117:H119"/>
    <mergeCell ref="I117:I119"/>
    <mergeCell ref="J117:J119"/>
    <mergeCell ref="K117:K119"/>
    <mergeCell ref="L117:O117"/>
    <mergeCell ref="P117:S117"/>
    <mergeCell ref="T117:W117"/>
    <mergeCell ref="X117:AA117"/>
    <mergeCell ref="AB117:AE117"/>
    <mergeCell ref="T118:T119"/>
    <mergeCell ref="U118:U119"/>
    <mergeCell ref="D115:D116"/>
    <mergeCell ref="E115:E116"/>
    <mergeCell ref="F115:F116"/>
    <mergeCell ref="G115:G116"/>
    <mergeCell ref="H115:H116"/>
    <mergeCell ref="I115:I116"/>
    <mergeCell ref="J115:J116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AJ101:AJ102"/>
    <mergeCell ref="AK101:AK102"/>
    <mergeCell ref="AL101:AL102"/>
    <mergeCell ref="AM101:AM102"/>
    <mergeCell ref="B103:C103"/>
    <mergeCell ref="D103:E103"/>
    <mergeCell ref="H103:K103"/>
    <mergeCell ref="L103:AM103"/>
    <mergeCell ref="AD101:AD102"/>
    <mergeCell ref="AE101:AE102"/>
    <mergeCell ref="F100:F102"/>
    <mergeCell ref="H100:H102"/>
    <mergeCell ref="I100:I102"/>
    <mergeCell ref="J100:J102"/>
    <mergeCell ref="K100:K102"/>
    <mergeCell ref="L100:AM100"/>
    <mergeCell ref="L101:L102"/>
    <mergeCell ref="M101:M102"/>
    <mergeCell ref="N101:N102"/>
    <mergeCell ref="O101:O102"/>
    <mergeCell ref="P101:P102"/>
    <mergeCell ref="Q101:Q102"/>
    <mergeCell ref="R101:R102"/>
    <mergeCell ref="S101:S102"/>
    <mergeCell ref="T101:T102"/>
    <mergeCell ref="U101:U102"/>
    <mergeCell ref="V101:V102"/>
    <mergeCell ref="W101:W102"/>
    <mergeCell ref="AF101:AF102"/>
    <mergeCell ref="Z101:Z102"/>
    <mergeCell ref="AA101:AA102"/>
    <mergeCell ref="AB101:AB102"/>
    <mergeCell ref="AC101:AC102"/>
    <mergeCell ref="AG101:AG102"/>
    <mergeCell ref="AH101:AH102"/>
    <mergeCell ref="AI101:AI102"/>
    <mergeCell ref="X101:X102"/>
    <mergeCell ref="Y101:Y102"/>
    <mergeCell ref="A93:C93"/>
    <mergeCell ref="AB93:AM93"/>
    <mergeCell ref="A94:C94"/>
    <mergeCell ref="AB94:AM94"/>
    <mergeCell ref="A95:C95"/>
    <mergeCell ref="AB95:AM95"/>
    <mergeCell ref="A96:C96"/>
    <mergeCell ref="AB96:AM96"/>
    <mergeCell ref="A98:A102"/>
    <mergeCell ref="B98:C102"/>
    <mergeCell ref="D98:F99"/>
    <mergeCell ref="G98:K98"/>
    <mergeCell ref="L98:AM98"/>
    <mergeCell ref="G99:G102"/>
    <mergeCell ref="H99:K99"/>
    <mergeCell ref="L99:O99"/>
    <mergeCell ref="P99:S99"/>
    <mergeCell ref="T99:W99"/>
    <mergeCell ref="X99:AA99"/>
    <mergeCell ref="AB99:AE99"/>
    <mergeCell ref="AF99:AI99"/>
    <mergeCell ref="AJ99:AM99"/>
    <mergeCell ref="D100:D102"/>
    <mergeCell ref="E100:E102"/>
    <mergeCell ref="AJ76:AM76"/>
    <mergeCell ref="AB88:AM88"/>
    <mergeCell ref="A89:C89"/>
    <mergeCell ref="D89:AA90"/>
    <mergeCell ref="AB89:AM89"/>
    <mergeCell ref="A90:C90"/>
    <mergeCell ref="AB90:AM90"/>
    <mergeCell ref="A92:C92"/>
    <mergeCell ref="AB92:AM92"/>
    <mergeCell ref="D74:F76"/>
    <mergeCell ref="G74:K74"/>
    <mergeCell ref="L74:O74"/>
    <mergeCell ref="P74:S74"/>
    <mergeCell ref="T74:W74"/>
    <mergeCell ref="X74:AA74"/>
    <mergeCell ref="AB74:AE74"/>
    <mergeCell ref="AF74:AI74"/>
    <mergeCell ref="AJ74:AM74"/>
    <mergeCell ref="G75:K75"/>
    <mergeCell ref="L75:O75"/>
    <mergeCell ref="P75:S75"/>
    <mergeCell ref="T75:W75"/>
    <mergeCell ref="X75:AA75"/>
    <mergeCell ref="AB75:AE75"/>
    <mergeCell ref="AF75:AI75"/>
    <mergeCell ref="AJ75:AM75"/>
    <mergeCell ref="G76:K76"/>
    <mergeCell ref="L76:O76"/>
    <mergeCell ref="P76:S76"/>
    <mergeCell ref="T76:W76"/>
    <mergeCell ref="X76:AA76"/>
    <mergeCell ref="AB76:AE76"/>
    <mergeCell ref="AF76:AI76"/>
    <mergeCell ref="AI70:AI71"/>
    <mergeCell ref="AJ70:AJ71"/>
    <mergeCell ref="AK70:AK71"/>
    <mergeCell ref="AL70:AL71"/>
    <mergeCell ref="AM70:AM71"/>
    <mergeCell ref="D72:D73"/>
    <mergeCell ref="E72:E73"/>
    <mergeCell ref="F72:F73"/>
    <mergeCell ref="G72:G73"/>
    <mergeCell ref="H72:H73"/>
    <mergeCell ref="I72:I73"/>
    <mergeCell ref="J72:J73"/>
    <mergeCell ref="K72:K73"/>
    <mergeCell ref="L73:O73"/>
    <mergeCell ref="P73:S73"/>
    <mergeCell ref="T73:W73"/>
    <mergeCell ref="X73:AA73"/>
    <mergeCell ref="AB73:AE73"/>
    <mergeCell ref="AF73:AI73"/>
    <mergeCell ref="AJ73:AM73"/>
    <mergeCell ref="Z70:Z71"/>
    <mergeCell ref="AA70:AA71"/>
    <mergeCell ref="AB70:AB71"/>
    <mergeCell ref="AC70:AC71"/>
    <mergeCell ref="AD70:AD71"/>
    <mergeCell ref="AE70:AE71"/>
    <mergeCell ref="AF70:AF71"/>
    <mergeCell ref="AG70:AG71"/>
    <mergeCell ref="AH70:AH71"/>
    <mergeCell ref="M70:M71"/>
    <mergeCell ref="N70:N71"/>
    <mergeCell ref="O70:O71"/>
    <mergeCell ref="P70:P71"/>
    <mergeCell ref="Q70:Q71"/>
    <mergeCell ref="R70:R71"/>
    <mergeCell ref="W70:W71"/>
    <mergeCell ref="X70:X71"/>
    <mergeCell ref="Y70:Y71"/>
    <mergeCell ref="AB68:AE68"/>
    <mergeCell ref="AF68:AI68"/>
    <mergeCell ref="AJ68:AM68"/>
    <mergeCell ref="A69:C76"/>
    <mergeCell ref="D69:D71"/>
    <mergeCell ref="E69:E71"/>
    <mergeCell ref="F69:F71"/>
    <mergeCell ref="G69:G71"/>
    <mergeCell ref="H69:H71"/>
    <mergeCell ref="I69:I71"/>
    <mergeCell ref="J69:J71"/>
    <mergeCell ref="K69:K71"/>
    <mergeCell ref="L69:O69"/>
    <mergeCell ref="P69:S69"/>
    <mergeCell ref="T69:W69"/>
    <mergeCell ref="X69:AA69"/>
    <mergeCell ref="S70:S71"/>
    <mergeCell ref="T70:T71"/>
    <mergeCell ref="U70:U71"/>
    <mergeCell ref="V70:V71"/>
    <mergeCell ref="AB69:AE69"/>
    <mergeCell ref="AF69:AI69"/>
    <mergeCell ref="AJ69:AM69"/>
    <mergeCell ref="L70:L71"/>
    <mergeCell ref="F67:F68"/>
    <mergeCell ref="G67:G68"/>
    <mergeCell ref="H67:H68"/>
    <mergeCell ref="I67:I68"/>
    <mergeCell ref="J67:J68"/>
    <mergeCell ref="K67:K68"/>
    <mergeCell ref="L68:O68"/>
    <mergeCell ref="P68:S68"/>
    <mergeCell ref="T68:W68"/>
    <mergeCell ref="B60:C60"/>
    <mergeCell ref="B61:C61"/>
    <mergeCell ref="B62:C62"/>
    <mergeCell ref="B63:C63"/>
    <mergeCell ref="B64:C64"/>
    <mergeCell ref="B66:C66"/>
    <mergeCell ref="B67:C68"/>
    <mergeCell ref="D67:D68"/>
    <mergeCell ref="E67:E68"/>
    <mergeCell ref="B65:C65"/>
    <mergeCell ref="AJ57:AJ58"/>
    <mergeCell ref="AK57:AK58"/>
    <mergeCell ref="AL57:AL58"/>
    <mergeCell ref="AM57:AM58"/>
    <mergeCell ref="B59:C59"/>
    <mergeCell ref="D59:E59"/>
    <mergeCell ref="H59:K59"/>
    <mergeCell ref="L59:AM59"/>
    <mergeCell ref="AD57:AD58"/>
    <mergeCell ref="AE57:AE58"/>
    <mergeCell ref="I56:I58"/>
    <mergeCell ref="J56:J58"/>
    <mergeCell ref="K56:K58"/>
    <mergeCell ref="L56:AM56"/>
    <mergeCell ref="L57:L58"/>
    <mergeCell ref="M57:M58"/>
    <mergeCell ref="N57:N58"/>
    <mergeCell ref="O57:O58"/>
    <mergeCell ref="P57:P58"/>
    <mergeCell ref="Q57:Q58"/>
    <mergeCell ref="R57:R58"/>
    <mergeCell ref="S57:S58"/>
    <mergeCell ref="T57:T58"/>
    <mergeCell ref="U57:U58"/>
    <mergeCell ref="V57:V58"/>
    <mergeCell ref="W57:W58"/>
    <mergeCell ref="AF57:AF58"/>
    <mergeCell ref="AG57:AG58"/>
    <mergeCell ref="AH57:AH58"/>
    <mergeCell ref="AI57:AI58"/>
    <mergeCell ref="X57:X58"/>
    <mergeCell ref="Y57:Y58"/>
    <mergeCell ref="Z57:Z58"/>
    <mergeCell ref="AA57:AA58"/>
    <mergeCell ref="AB57:AB58"/>
    <mergeCell ref="AC57:AC58"/>
    <mergeCell ref="A50:C50"/>
    <mergeCell ref="AB50:AM50"/>
    <mergeCell ref="A51:C51"/>
    <mergeCell ref="AB51:AM51"/>
    <mergeCell ref="A52:C52"/>
    <mergeCell ref="AB52:AM52"/>
    <mergeCell ref="A54:A58"/>
    <mergeCell ref="B54:C58"/>
    <mergeCell ref="D54:F55"/>
    <mergeCell ref="G54:K54"/>
    <mergeCell ref="L54:AM54"/>
    <mergeCell ref="G55:G58"/>
    <mergeCell ref="H55:K55"/>
    <mergeCell ref="L55:O55"/>
    <mergeCell ref="P55:S55"/>
    <mergeCell ref="T55:W55"/>
    <mergeCell ref="X55:AA55"/>
    <mergeCell ref="AB55:AE55"/>
    <mergeCell ref="AF55:AI55"/>
    <mergeCell ref="AJ55:AM55"/>
    <mergeCell ref="D56:D58"/>
    <mergeCell ref="E56:E58"/>
    <mergeCell ref="F56:F58"/>
    <mergeCell ref="H56:H58"/>
    <mergeCell ref="A45:C45"/>
    <mergeCell ref="D45:AA46"/>
    <mergeCell ref="AB45:AM45"/>
    <mergeCell ref="A46:C46"/>
    <mergeCell ref="AB46:AM46"/>
    <mergeCell ref="A48:C48"/>
    <mergeCell ref="AB48:AM48"/>
    <mergeCell ref="A49:C49"/>
    <mergeCell ref="AB49:AM49"/>
    <mergeCell ref="A47:C47"/>
  </mergeCells>
  <pageMargins left="0.70866141732283472" right="0.70866141732283472" top="0.74803149606299213" bottom="0.74803149606299213" header="0.31496062992125984" footer="0.31496062992125984"/>
  <pageSetup paperSize="9" scale="47" orientation="landscape" horizontalDpi="4294967294" verticalDpi="4294967294" r:id="rId1"/>
  <rowBreaks count="4" manualBreakCount="4">
    <brk id="44" max="38" man="1"/>
    <brk id="88" max="16383" man="1"/>
    <brk id="136" max="16383" man="1"/>
    <brk id="1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S248"/>
  <sheetViews>
    <sheetView tabSelected="1" view="pageBreakPreview" topLeftCell="A194" zoomScale="60" zoomScaleNormal="145" workbookViewId="0">
      <selection activeCell="A195" sqref="A195:AQ248"/>
    </sheetView>
  </sheetViews>
  <sheetFormatPr defaultColWidth="9.140625" defaultRowHeight="12.75"/>
  <cols>
    <col min="1" max="1" width="4.42578125" style="96" customWidth="1"/>
    <col min="2" max="2" width="44.28515625" style="96" customWidth="1"/>
    <col min="3" max="3" width="49.28515625" style="96" customWidth="1"/>
    <col min="4" max="6" width="5.7109375" style="96" customWidth="1"/>
    <col min="7" max="7" width="7.7109375" style="96" customWidth="1"/>
    <col min="8" max="8" width="10.42578125" style="96" customWidth="1"/>
    <col min="9" max="11" width="7.7109375" style="96" customWidth="1"/>
    <col min="12" max="12" width="4.42578125" style="96" customWidth="1"/>
    <col min="13" max="43" width="4" style="96" customWidth="1"/>
    <col min="44" max="16384" width="9.140625" style="96"/>
  </cols>
  <sheetData>
    <row r="3" spans="2:28" ht="13.5" thickBot="1"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  <c r="Y3" s="469"/>
      <c r="Z3" s="469"/>
      <c r="AA3" s="469"/>
      <c r="AB3" s="469"/>
    </row>
    <row r="4" spans="2:28">
      <c r="B4" s="126"/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N4" s="466"/>
      <c r="O4" s="466"/>
      <c r="P4" s="466"/>
      <c r="Q4" s="466"/>
      <c r="R4" s="466"/>
      <c r="S4" s="466"/>
      <c r="T4" s="466"/>
      <c r="U4" s="466"/>
      <c r="V4" s="466"/>
      <c r="W4" s="466"/>
      <c r="X4" s="466"/>
      <c r="Y4" s="466"/>
      <c r="Z4" s="466"/>
      <c r="AA4" s="466"/>
      <c r="AB4" s="467"/>
    </row>
    <row r="5" spans="2:28" ht="22.5">
      <c r="B5" s="132"/>
      <c r="C5" s="91" t="s">
        <v>0</v>
      </c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  <c r="U5" s="469"/>
      <c r="V5" s="469"/>
      <c r="W5" s="469"/>
      <c r="X5" s="469"/>
      <c r="Y5" s="469"/>
      <c r="Z5" s="469"/>
      <c r="AA5" s="469"/>
      <c r="AB5" s="470"/>
    </row>
    <row r="6" spans="2:28">
      <c r="B6" s="132"/>
      <c r="C6" s="469"/>
      <c r="D6" s="469"/>
      <c r="E6" s="469"/>
      <c r="F6" s="469"/>
      <c r="G6" s="469"/>
      <c r="H6" s="469"/>
      <c r="I6" s="469"/>
      <c r="J6" s="469"/>
      <c r="K6" s="469"/>
      <c r="L6" s="469"/>
      <c r="M6" s="469"/>
      <c r="N6" s="469"/>
      <c r="O6" s="469"/>
      <c r="P6" s="469"/>
      <c r="Q6" s="469"/>
      <c r="R6" s="469"/>
      <c r="S6" s="469"/>
      <c r="T6" s="469"/>
      <c r="U6" s="469"/>
      <c r="V6" s="469"/>
      <c r="W6" s="469"/>
      <c r="X6" s="469"/>
      <c r="Y6" s="469"/>
      <c r="Z6" s="469"/>
      <c r="AA6" s="469"/>
      <c r="AB6" s="470"/>
    </row>
    <row r="7" spans="2:28" ht="18">
      <c r="B7" s="132"/>
      <c r="C7" s="45" t="s">
        <v>1</v>
      </c>
      <c r="D7" s="45" t="s">
        <v>2</v>
      </c>
      <c r="E7" s="90"/>
      <c r="F7" s="45"/>
      <c r="G7" s="45"/>
      <c r="H7" s="45"/>
      <c r="I7" s="45"/>
      <c r="J7" s="469"/>
      <c r="K7" s="469"/>
      <c r="L7" s="469"/>
      <c r="M7" s="469"/>
      <c r="N7" s="469"/>
      <c r="O7" s="469"/>
      <c r="P7" s="469"/>
      <c r="Q7" s="469"/>
      <c r="R7" s="469"/>
      <c r="S7" s="469"/>
      <c r="T7" s="469"/>
      <c r="U7" s="469"/>
      <c r="V7" s="469"/>
      <c r="W7" s="469"/>
      <c r="X7" s="469"/>
      <c r="Y7" s="469"/>
      <c r="Z7" s="469"/>
      <c r="AA7" s="469"/>
      <c r="AB7" s="470"/>
    </row>
    <row r="8" spans="2:28" ht="20.25">
      <c r="B8" s="132"/>
      <c r="C8" s="191" t="s">
        <v>3</v>
      </c>
      <c r="D8" s="99" t="s">
        <v>4</v>
      </c>
      <c r="E8" s="469"/>
      <c r="F8" s="98"/>
      <c r="G8" s="98"/>
      <c r="H8" s="98"/>
      <c r="I8" s="98"/>
      <c r="J8" s="98"/>
      <c r="K8" s="469"/>
      <c r="L8" s="469"/>
      <c r="M8" s="469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469"/>
      <c r="AB8" s="470"/>
    </row>
    <row r="9" spans="2:28" ht="20.25">
      <c r="B9" s="132"/>
      <c r="C9" s="191" t="s">
        <v>5</v>
      </c>
      <c r="D9" s="98" t="s">
        <v>182</v>
      </c>
      <c r="E9" s="469"/>
      <c r="F9" s="98"/>
      <c r="G9" s="98"/>
      <c r="H9" s="98"/>
      <c r="I9" s="98"/>
      <c r="J9" s="98"/>
      <c r="K9" s="469"/>
      <c r="L9" s="469"/>
      <c r="M9" s="469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469"/>
      <c r="AB9" s="470"/>
    </row>
    <row r="10" spans="2:28" ht="20.25">
      <c r="B10" s="132"/>
      <c r="C10" s="191" t="s">
        <v>7</v>
      </c>
      <c r="D10" s="98" t="s">
        <v>183</v>
      </c>
      <c r="E10" s="469"/>
      <c r="F10" s="98"/>
      <c r="G10" s="98"/>
      <c r="H10" s="98"/>
      <c r="I10" s="98"/>
      <c r="J10" s="98"/>
      <c r="K10" s="469"/>
      <c r="L10" s="469"/>
      <c r="M10" s="469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469"/>
      <c r="AB10" s="470"/>
    </row>
    <row r="11" spans="2:28" ht="20.25">
      <c r="B11" s="132"/>
      <c r="C11" s="469"/>
      <c r="D11" s="469"/>
      <c r="E11" s="469"/>
      <c r="F11" s="469"/>
      <c r="G11" s="469"/>
      <c r="H11" s="469"/>
      <c r="I11" s="469"/>
      <c r="J11" s="98"/>
      <c r="K11" s="469"/>
      <c r="L11" s="469"/>
      <c r="M11" s="469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469"/>
      <c r="AB11" s="470"/>
    </row>
    <row r="12" spans="2:28" ht="21" thickBot="1">
      <c r="B12" s="132"/>
      <c r="C12" s="92"/>
      <c r="D12" s="92"/>
      <c r="E12" s="92"/>
      <c r="F12" s="92"/>
      <c r="G12" s="92"/>
      <c r="H12" s="92"/>
      <c r="I12" s="92"/>
      <c r="J12" s="92"/>
      <c r="K12" s="469"/>
      <c r="L12" s="469"/>
      <c r="M12" s="469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469"/>
      <c r="AB12" s="470"/>
    </row>
    <row r="13" spans="2:28" ht="63.6" customHeight="1" thickBot="1">
      <c r="B13" s="132"/>
      <c r="C13" s="711" t="s">
        <v>9</v>
      </c>
      <c r="D13" s="712"/>
      <c r="E13" s="712"/>
      <c r="F13" s="712"/>
      <c r="G13" s="713"/>
      <c r="H13" s="95">
        <f>(G232)</f>
        <v>1448</v>
      </c>
      <c r="I13" s="93" t="s">
        <v>10</v>
      </c>
      <c r="J13" s="94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469"/>
      <c r="AB13" s="470"/>
    </row>
    <row r="14" spans="2:28" ht="83.25" customHeight="1" thickBot="1">
      <c r="B14" s="132"/>
      <c r="C14" s="714" t="s">
        <v>11</v>
      </c>
      <c r="D14" s="715"/>
      <c r="E14" s="715"/>
      <c r="F14" s="715"/>
      <c r="G14" s="716"/>
      <c r="H14" s="95">
        <v>53</v>
      </c>
      <c r="I14" s="93" t="s">
        <v>12</v>
      </c>
      <c r="J14" s="94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469"/>
      <c r="AB14" s="470"/>
    </row>
    <row r="15" spans="2:28" ht="77.099999999999994" customHeight="1" thickBot="1">
      <c r="B15" s="132"/>
      <c r="C15" s="714" t="s">
        <v>13</v>
      </c>
      <c r="D15" s="715"/>
      <c r="E15" s="715"/>
      <c r="F15" s="715"/>
      <c r="G15" s="716"/>
      <c r="H15" s="95">
        <v>8</v>
      </c>
      <c r="I15" s="93" t="s">
        <v>12</v>
      </c>
      <c r="J15" s="94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469"/>
      <c r="AB15" s="470"/>
    </row>
    <row r="16" spans="2:28" ht="54.6" customHeight="1" thickBot="1">
      <c r="B16" s="132"/>
      <c r="C16" s="717" t="s">
        <v>14</v>
      </c>
      <c r="D16" s="718"/>
      <c r="E16" s="718"/>
      <c r="F16" s="718"/>
      <c r="G16" s="719"/>
      <c r="H16" s="95">
        <v>63</v>
      </c>
      <c r="I16" s="93" t="s">
        <v>12</v>
      </c>
      <c r="J16" s="94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469"/>
      <c r="AB16" s="470"/>
    </row>
    <row r="17" spans="2:28" ht="86.85" customHeight="1" thickBot="1">
      <c r="B17" s="132"/>
      <c r="C17" s="714" t="s">
        <v>15</v>
      </c>
      <c r="D17" s="715"/>
      <c r="E17" s="715"/>
      <c r="F17" s="715"/>
      <c r="G17" s="716"/>
      <c r="H17" s="95">
        <v>119</v>
      </c>
      <c r="I17" s="93" t="s">
        <v>12</v>
      </c>
      <c r="J17" s="94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469"/>
      <c r="AB17" s="470"/>
    </row>
    <row r="18" spans="2:28" ht="70.349999999999994" customHeight="1" thickBot="1">
      <c r="B18" s="132"/>
      <c r="C18" s="720" t="s">
        <v>16</v>
      </c>
      <c r="D18" s="721"/>
      <c r="E18" s="721"/>
      <c r="F18" s="721"/>
      <c r="G18" s="722"/>
      <c r="H18" s="95">
        <v>0</v>
      </c>
      <c r="I18" s="93" t="s">
        <v>12</v>
      </c>
      <c r="J18" s="94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469"/>
      <c r="AB18" s="470"/>
    </row>
    <row r="19" spans="2:28" ht="20.25">
      <c r="B19" s="13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469"/>
      <c r="AB19" s="470"/>
    </row>
    <row r="20" spans="2:28" ht="20.25">
      <c r="B20" s="13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469"/>
      <c r="AB20" s="470"/>
    </row>
    <row r="21" spans="2:28" ht="20.25">
      <c r="B21" s="13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469"/>
      <c r="AB21" s="470"/>
    </row>
    <row r="22" spans="2:28" ht="20.25">
      <c r="B22" s="13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469"/>
      <c r="AB22" s="470"/>
    </row>
    <row r="23" spans="2:28" ht="20.25">
      <c r="B23" s="13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469"/>
      <c r="AB23" s="470"/>
    </row>
    <row r="24" spans="2:28" ht="20.25">
      <c r="B24" s="13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469"/>
      <c r="AB24" s="470"/>
    </row>
    <row r="25" spans="2:28" ht="20.25">
      <c r="B25" s="13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469"/>
      <c r="AB25" s="470"/>
    </row>
    <row r="26" spans="2:28">
      <c r="B26" s="132"/>
      <c r="C26" s="469"/>
      <c r="D26" s="469"/>
      <c r="E26" s="469"/>
      <c r="F26" s="469"/>
      <c r="G26" s="469"/>
      <c r="H26" s="469"/>
      <c r="I26" s="469"/>
      <c r="J26" s="469"/>
      <c r="K26" s="469"/>
      <c r="L26" s="469"/>
      <c r="M26" s="469"/>
      <c r="N26" s="469"/>
      <c r="O26" s="469"/>
      <c r="P26" s="469"/>
      <c r="Q26" s="469"/>
      <c r="R26" s="469"/>
      <c r="S26" s="469"/>
      <c r="T26" s="469"/>
      <c r="U26" s="469"/>
      <c r="V26" s="469"/>
      <c r="W26" s="469"/>
      <c r="X26" s="469"/>
      <c r="Y26" s="469"/>
      <c r="Z26" s="469"/>
      <c r="AA26" s="469"/>
      <c r="AB26" s="470"/>
    </row>
    <row r="27" spans="2:28" ht="13.5" thickBot="1">
      <c r="B27" s="146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1"/>
    </row>
    <row r="28" spans="2:28" ht="18">
      <c r="B28" s="469"/>
      <c r="C28" s="469"/>
      <c r="D28" s="469"/>
      <c r="E28" s="469"/>
      <c r="F28" s="469"/>
      <c r="G28" s="469"/>
      <c r="H28" s="469"/>
      <c r="I28" s="469"/>
      <c r="J28" s="469"/>
      <c r="K28" s="469"/>
      <c r="L28" s="469"/>
      <c r="M28" s="469"/>
      <c r="N28" s="469"/>
      <c r="O28" s="469"/>
      <c r="P28" s="469"/>
      <c r="Q28" s="723"/>
      <c r="R28" s="723"/>
      <c r="S28" s="723"/>
      <c r="T28" s="723"/>
      <c r="U28" s="723"/>
      <c r="V28" s="723"/>
      <c r="W28" s="723"/>
      <c r="X28" s="723"/>
      <c r="Y28" s="723"/>
      <c r="Z28" s="723"/>
      <c r="AA28" s="723"/>
      <c r="AB28" s="723"/>
    </row>
    <row r="34" spans="1:43" ht="14.85" customHeight="1"/>
    <row r="35" spans="1:43" ht="14.85" customHeight="1"/>
    <row r="36" spans="1:43" ht="14.85" customHeight="1"/>
    <row r="37" spans="1:43" ht="14.85" customHeight="1"/>
    <row r="38" spans="1:43" ht="14.85" customHeight="1"/>
    <row r="39" spans="1:43" ht="14.85" customHeight="1"/>
    <row r="40" spans="1:43" ht="14.85" customHeight="1"/>
    <row r="41" spans="1:43" ht="14.85" customHeight="1"/>
    <row r="44" spans="1:43" ht="13.5" thickBot="1"/>
    <row r="45" spans="1:43" s="97" customFormat="1" ht="25.35" customHeight="1">
      <c r="A45" s="515"/>
      <c r="B45" s="516"/>
      <c r="C45" s="517"/>
      <c r="D45" s="518" t="s">
        <v>269</v>
      </c>
      <c r="E45" s="519"/>
      <c r="F45" s="519"/>
      <c r="G45" s="519"/>
      <c r="H45" s="519"/>
      <c r="I45" s="519"/>
      <c r="J45" s="519"/>
      <c r="K45" s="519"/>
      <c r="L45" s="519"/>
      <c r="M45" s="519"/>
      <c r="N45" s="519"/>
      <c r="O45" s="519"/>
      <c r="P45" s="519"/>
      <c r="Q45" s="519"/>
      <c r="R45" s="519"/>
      <c r="S45" s="519"/>
      <c r="T45" s="519"/>
      <c r="U45" s="519"/>
      <c r="V45" s="519"/>
      <c r="W45" s="519"/>
      <c r="X45" s="519"/>
      <c r="Y45" s="519"/>
      <c r="Z45" s="519"/>
      <c r="AA45" s="519"/>
      <c r="AB45" s="520"/>
      <c r="AC45" s="520"/>
      <c r="AD45" s="520"/>
      <c r="AE45" s="521"/>
      <c r="AF45" s="526"/>
      <c r="AG45" s="527"/>
      <c r="AH45" s="527"/>
      <c r="AI45" s="527"/>
      <c r="AJ45" s="527"/>
      <c r="AK45" s="527"/>
      <c r="AL45" s="527"/>
      <c r="AM45" s="527"/>
      <c r="AN45" s="527"/>
      <c r="AO45" s="527"/>
      <c r="AP45" s="527"/>
      <c r="AQ45" s="528"/>
    </row>
    <row r="46" spans="1:43" s="97" customFormat="1" ht="25.35" customHeight="1">
      <c r="A46" s="529" t="s">
        <v>18</v>
      </c>
      <c r="B46" s="530"/>
      <c r="C46" s="531"/>
      <c r="D46" s="522"/>
      <c r="E46" s="523"/>
      <c r="F46" s="523"/>
      <c r="G46" s="523"/>
      <c r="H46" s="523"/>
      <c r="I46" s="523"/>
      <c r="J46" s="523"/>
      <c r="K46" s="523"/>
      <c r="L46" s="523"/>
      <c r="M46" s="523"/>
      <c r="N46" s="523"/>
      <c r="O46" s="523"/>
      <c r="P46" s="523"/>
      <c r="Q46" s="523"/>
      <c r="R46" s="523"/>
      <c r="S46" s="523"/>
      <c r="T46" s="523"/>
      <c r="U46" s="523"/>
      <c r="V46" s="523"/>
      <c r="W46" s="523"/>
      <c r="X46" s="523"/>
      <c r="Y46" s="523"/>
      <c r="Z46" s="523"/>
      <c r="AA46" s="523"/>
      <c r="AB46" s="524"/>
      <c r="AC46" s="524"/>
      <c r="AD46" s="524"/>
      <c r="AE46" s="525"/>
      <c r="AF46" s="529"/>
      <c r="AG46" s="532"/>
      <c r="AH46" s="532"/>
      <c r="AI46" s="532"/>
      <c r="AJ46" s="532"/>
      <c r="AK46" s="532"/>
      <c r="AL46" s="532"/>
      <c r="AM46" s="532"/>
      <c r="AN46" s="532"/>
      <c r="AO46" s="532"/>
      <c r="AP46" s="532"/>
      <c r="AQ46" s="533"/>
    </row>
    <row r="47" spans="1:43" s="97" customFormat="1" ht="16.350000000000001" customHeight="1">
      <c r="A47" s="529" t="s">
        <v>19</v>
      </c>
      <c r="B47" s="530"/>
      <c r="C47" s="531"/>
      <c r="D47" s="191" t="s">
        <v>3</v>
      </c>
      <c r="E47" s="454"/>
      <c r="F47" s="454"/>
      <c r="G47" s="454"/>
      <c r="H47" s="454"/>
      <c r="I47" s="98" t="str">
        <f>(D8)</f>
        <v>PROFIL OGÓLNOAKADEMICKI</v>
      </c>
      <c r="J47" s="3"/>
      <c r="K47" s="454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191"/>
      <c r="W47" s="191"/>
      <c r="X47" s="98"/>
      <c r="Y47" s="98"/>
      <c r="Z47" s="191"/>
      <c r="AA47" s="191"/>
      <c r="AB47" s="3"/>
      <c r="AC47" s="191"/>
      <c r="AD47" s="191"/>
      <c r="AE47" s="191"/>
      <c r="AF47" s="534"/>
      <c r="AG47" s="535"/>
      <c r="AH47" s="535"/>
      <c r="AI47" s="535"/>
      <c r="AJ47" s="535"/>
      <c r="AK47" s="535"/>
      <c r="AL47" s="535"/>
      <c r="AM47" s="535"/>
      <c r="AN47" s="535"/>
      <c r="AO47" s="535"/>
      <c r="AP47" s="535"/>
      <c r="AQ47" s="536"/>
    </row>
    <row r="48" spans="1:43" s="97" customFormat="1" ht="18" customHeight="1">
      <c r="A48" s="537"/>
      <c r="B48" s="530"/>
      <c r="C48" s="531"/>
      <c r="D48" s="191" t="s">
        <v>5</v>
      </c>
      <c r="E48" s="454"/>
      <c r="F48" s="454"/>
      <c r="G48" s="191"/>
      <c r="H48" s="191"/>
      <c r="I48" s="98" t="str">
        <f>(D9)</f>
        <v>STUDIA PIERWSZEGO STOPNIA (4-letnie inżynierskie)</v>
      </c>
      <c r="J48" s="3"/>
      <c r="K48" s="98"/>
      <c r="L48" s="98"/>
      <c r="M48" s="99"/>
      <c r="N48" s="454"/>
      <c r="O48" s="98"/>
      <c r="P48" s="98"/>
      <c r="Q48" s="98"/>
      <c r="R48" s="98"/>
      <c r="S48" s="98"/>
      <c r="T48" s="98"/>
      <c r="U48" s="98"/>
      <c r="V48" s="191"/>
      <c r="W48" s="191"/>
      <c r="X48" s="98"/>
      <c r="Y48" s="98"/>
      <c r="Z48" s="191"/>
      <c r="AA48" s="191"/>
      <c r="AB48" s="3"/>
      <c r="AC48" s="450"/>
      <c r="AD48" s="450"/>
      <c r="AE48" s="450"/>
      <c r="AF48" s="534"/>
      <c r="AG48" s="535"/>
      <c r="AH48" s="535"/>
      <c r="AI48" s="535"/>
      <c r="AJ48" s="535"/>
      <c r="AK48" s="535"/>
      <c r="AL48" s="535"/>
      <c r="AM48" s="535"/>
      <c r="AN48" s="535"/>
      <c r="AO48" s="535"/>
      <c r="AP48" s="535"/>
      <c r="AQ48" s="536"/>
    </row>
    <row r="49" spans="1:43" s="97" customFormat="1" ht="18" customHeight="1">
      <c r="A49" s="537" t="s">
        <v>20</v>
      </c>
      <c r="B49" s="530"/>
      <c r="C49" s="531"/>
      <c r="D49" s="191" t="s">
        <v>7</v>
      </c>
      <c r="E49" s="454"/>
      <c r="F49" s="454"/>
      <c r="G49" s="191"/>
      <c r="H49" s="191"/>
      <c r="I49" s="98" t="str">
        <f>(D10)</f>
        <v>STUDIA NIESTACJONARNE</v>
      </c>
      <c r="J49" s="3"/>
      <c r="K49" s="98"/>
      <c r="L49" s="98"/>
      <c r="M49" s="99"/>
      <c r="N49" s="454"/>
      <c r="O49" s="98"/>
      <c r="P49" s="98"/>
      <c r="Q49" s="98"/>
      <c r="R49" s="98"/>
      <c r="S49" s="98"/>
      <c r="T49" s="98"/>
      <c r="U49" s="98"/>
      <c r="V49" s="191"/>
      <c r="W49" s="191"/>
      <c r="X49" s="98"/>
      <c r="Y49" s="98"/>
      <c r="Z49" s="191"/>
      <c r="AA49" s="191"/>
      <c r="AB49" s="3"/>
      <c r="AC49" s="450"/>
      <c r="AD49" s="450"/>
      <c r="AE49" s="450"/>
      <c r="AF49" s="534" t="s">
        <v>184</v>
      </c>
      <c r="AG49" s="535"/>
      <c r="AH49" s="535"/>
      <c r="AI49" s="535"/>
      <c r="AJ49" s="535"/>
      <c r="AK49" s="535"/>
      <c r="AL49" s="535"/>
      <c r="AM49" s="535"/>
      <c r="AN49" s="535"/>
      <c r="AO49" s="535"/>
      <c r="AP49" s="535"/>
      <c r="AQ49" s="536"/>
    </row>
    <row r="50" spans="1:43" s="97" customFormat="1" ht="16.350000000000001" customHeight="1">
      <c r="A50" s="534" t="s">
        <v>22</v>
      </c>
      <c r="B50" s="535"/>
      <c r="C50" s="538"/>
      <c r="D50" s="191" t="s">
        <v>1</v>
      </c>
      <c r="E50" s="191"/>
      <c r="F50" s="191"/>
      <c r="G50" s="191"/>
      <c r="H50" s="191"/>
      <c r="I50" s="98" t="str">
        <f>(D7)</f>
        <v>INŻYNIERIA ŚRODOWISKA</v>
      </c>
      <c r="J50" s="3"/>
      <c r="K50" s="98"/>
      <c r="L50" s="98"/>
      <c r="M50" s="98"/>
      <c r="N50" s="454"/>
      <c r="O50" s="98"/>
      <c r="P50" s="98"/>
      <c r="Q50" s="98"/>
      <c r="R50" s="98"/>
      <c r="S50" s="98"/>
      <c r="T50" s="98"/>
      <c r="U50" s="98"/>
      <c r="V50" s="191"/>
      <c r="W50" s="191"/>
      <c r="X50" s="98"/>
      <c r="Y50" s="98"/>
      <c r="Z50" s="191"/>
      <c r="AA50" s="191"/>
      <c r="AB50" s="3"/>
      <c r="AC50" s="450"/>
      <c r="AD50" s="450"/>
      <c r="AE50" s="450"/>
      <c r="AF50" s="534" t="s">
        <v>23</v>
      </c>
      <c r="AG50" s="535"/>
      <c r="AH50" s="535"/>
      <c r="AI50" s="535"/>
      <c r="AJ50" s="535"/>
      <c r="AK50" s="535"/>
      <c r="AL50" s="535"/>
      <c r="AM50" s="535"/>
      <c r="AN50" s="535"/>
      <c r="AO50" s="535"/>
      <c r="AP50" s="535"/>
      <c r="AQ50" s="536"/>
    </row>
    <row r="51" spans="1:43" s="97" customFormat="1" ht="16.350000000000001" customHeight="1">
      <c r="A51" s="537" t="s">
        <v>24</v>
      </c>
      <c r="B51" s="530"/>
      <c r="C51" s="531"/>
      <c r="D51" s="5"/>
      <c r="E51" s="191"/>
      <c r="F51" s="191"/>
      <c r="G51" s="191"/>
      <c r="H51" s="191"/>
      <c r="I51" s="98"/>
      <c r="J51" s="3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191"/>
      <c r="W51" s="191"/>
      <c r="X51" s="98"/>
      <c r="Y51" s="98"/>
      <c r="Z51" s="191"/>
      <c r="AA51" s="191"/>
      <c r="AB51" s="3"/>
      <c r="AC51" s="191"/>
      <c r="AD51" s="191"/>
      <c r="AE51" s="191"/>
      <c r="AF51" s="537"/>
      <c r="AG51" s="530"/>
      <c r="AH51" s="530"/>
      <c r="AI51" s="530"/>
      <c r="AJ51" s="530"/>
      <c r="AK51" s="530"/>
      <c r="AL51" s="530"/>
      <c r="AM51" s="530"/>
      <c r="AN51" s="530"/>
      <c r="AO51" s="530"/>
      <c r="AP51" s="530"/>
      <c r="AQ51" s="539"/>
    </row>
    <row r="52" spans="1:43" s="97" customFormat="1" ht="16.350000000000001" customHeight="1" thickBot="1">
      <c r="A52" s="540"/>
      <c r="B52" s="541"/>
      <c r="C52" s="542"/>
      <c r="D52" s="100"/>
      <c r="E52" s="53"/>
      <c r="F52" s="53"/>
      <c r="G52" s="53"/>
      <c r="H52" s="53"/>
      <c r="I52" s="53"/>
      <c r="J52" s="53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461"/>
      <c r="W52" s="461"/>
      <c r="X52" s="101"/>
      <c r="Y52" s="101"/>
      <c r="Z52" s="461"/>
      <c r="AA52" s="461"/>
      <c r="AB52" s="53"/>
      <c r="AC52" s="459"/>
      <c r="AD52" s="459"/>
      <c r="AE52" s="459"/>
      <c r="AF52" s="543"/>
      <c r="AG52" s="544"/>
      <c r="AH52" s="544"/>
      <c r="AI52" s="544"/>
      <c r="AJ52" s="544"/>
      <c r="AK52" s="544"/>
      <c r="AL52" s="544"/>
      <c r="AM52" s="544"/>
      <c r="AN52" s="544"/>
      <c r="AO52" s="544"/>
      <c r="AP52" s="544"/>
      <c r="AQ52" s="545"/>
    </row>
    <row r="53" spans="1:43" s="97" customFormat="1" ht="6" customHeight="1" thickBot="1">
      <c r="A53" s="102"/>
      <c r="L53" s="466"/>
      <c r="M53" s="466"/>
      <c r="N53" s="466"/>
      <c r="O53" s="466"/>
      <c r="P53" s="466"/>
      <c r="Q53" s="466"/>
      <c r="R53" s="466"/>
      <c r="S53" s="466"/>
      <c r="T53" s="466"/>
      <c r="U53" s="466"/>
      <c r="V53" s="466"/>
      <c r="W53" s="466"/>
      <c r="X53" s="466"/>
      <c r="Y53" s="466"/>
      <c r="Z53" s="466"/>
      <c r="AA53" s="466"/>
      <c r="AB53" s="466"/>
      <c r="AC53" s="466"/>
      <c r="AD53" s="466"/>
      <c r="AE53" s="466"/>
      <c r="AF53" s="466"/>
      <c r="AG53" s="466"/>
      <c r="AH53" s="466"/>
      <c r="AI53" s="466"/>
      <c r="AJ53" s="466"/>
      <c r="AK53" s="466"/>
      <c r="AL53" s="466"/>
      <c r="AM53" s="466"/>
      <c r="AN53" s="466"/>
      <c r="AO53" s="466"/>
      <c r="AP53" s="103"/>
      <c r="AQ53" s="104"/>
    </row>
    <row r="54" spans="1:43" s="97" customFormat="1">
      <c r="A54" s="657" t="s">
        <v>25</v>
      </c>
      <c r="B54" s="549" t="s">
        <v>26</v>
      </c>
      <c r="C54" s="550"/>
      <c r="D54" s="555" t="s">
        <v>27</v>
      </c>
      <c r="E54" s="556"/>
      <c r="F54" s="557"/>
      <c r="G54" s="561" t="s">
        <v>28</v>
      </c>
      <c r="H54" s="562"/>
      <c r="I54" s="562"/>
      <c r="J54" s="562"/>
      <c r="K54" s="562"/>
      <c r="L54" s="561" t="s">
        <v>29</v>
      </c>
      <c r="M54" s="562"/>
      <c r="N54" s="562"/>
      <c r="O54" s="562"/>
      <c r="P54" s="562"/>
      <c r="Q54" s="562"/>
      <c r="R54" s="562"/>
      <c r="S54" s="562"/>
      <c r="T54" s="562"/>
      <c r="U54" s="562"/>
      <c r="V54" s="562"/>
      <c r="W54" s="562"/>
      <c r="X54" s="562"/>
      <c r="Y54" s="562"/>
      <c r="Z54" s="562"/>
      <c r="AA54" s="562"/>
      <c r="AB54" s="562"/>
      <c r="AC54" s="562"/>
      <c r="AD54" s="562"/>
      <c r="AE54" s="562"/>
      <c r="AF54" s="562"/>
      <c r="AG54" s="562"/>
      <c r="AH54" s="562"/>
      <c r="AI54" s="562"/>
      <c r="AJ54" s="562"/>
      <c r="AK54" s="562"/>
      <c r="AL54" s="562"/>
      <c r="AM54" s="562"/>
      <c r="AN54" s="562"/>
      <c r="AO54" s="562"/>
      <c r="AP54" s="562"/>
      <c r="AQ54" s="563"/>
    </row>
    <row r="55" spans="1:43" s="97" customFormat="1">
      <c r="A55" s="658"/>
      <c r="B55" s="551"/>
      <c r="C55" s="552"/>
      <c r="D55" s="558"/>
      <c r="E55" s="559"/>
      <c r="F55" s="560"/>
      <c r="G55" s="564" t="s">
        <v>30</v>
      </c>
      <c r="H55" s="567" t="s">
        <v>31</v>
      </c>
      <c r="I55" s="567"/>
      <c r="J55" s="567"/>
      <c r="K55" s="568"/>
      <c r="L55" s="569" t="s">
        <v>32</v>
      </c>
      <c r="M55" s="570"/>
      <c r="N55" s="570"/>
      <c r="O55" s="571"/>
      <c r="P55" s="569" t="s">
        <v>33</v>
      </c>
      <c r="Q55" s="570"/>
      <c r="R55" s="570"/>
      <c r="S55" s="571"/>
      <c r="T55" s="569" t="s">
        <v>34</v>
      </c>
      <c r="U55" s="570"/>
      <c r="V55" s="570"/>
      <c r="W55" s="571"/>
      <c r="X55" s="569" t="s">
        <v>185</v>
      </c>
      <c r="Y55" s="570"/>
      <c r="Z55" s="570"/>
      <c r="AA55" s="571"/>
      <c r="AB55" s="569" t="s">
        <v>36</v>
      </c>
      <c r="AC55" s="570"/>
      <c r="AD55" s="570"/>
      <c r="AE55" s="571"/>
      <c r="AF55" s="569" t="s">
        <v>37</v>
      </c>
      <c r="AG55" s="570"/>
      <c r="AH55" s="570"/>
      <c r="AI55" s="571"/>
      <c r="AJ55" s="569" t="s">
        <v>38</v>
      </c>
      <c r="AK55" s="570"/>
      <c r="AL55" s="570"/>
      <c r="AM55" s="571"/>
      <c r="AN55" s="569" t="s">
        <v>186</v>
      </c>
      <c r="AO55" s="570"/>
      <c r="AP55" s="570"/>
      <c r="AQ55" s="571"/>
    </row>
    <row r="56" spans="1:43" s="97" customFormat="1" ht="12.75" customHeight="1">
      <c r="A56" s="658"/>
      <c r="B56" s="551"/>
      <c r="C56" s="552"/>
      <c r="D56" s="572" t="s">
        <v>39</v>
      </c>
      <c r="E56" s="574" t="s">
        <v>40</v>
      </c>
      <c r="F56" s="577" t="s">
        <v>12</v>
      </c>
      <c r="G56" s="565"/>
      <c r="H56" s="567" t="s">
        <v>41</v>
      </c>
      <c r="I56" s="567" t="s">
        <v>42</v>
      </c>
      <c r="J56" s="567" t="s">
        <v>43</v>
      </c>
      <c r="K56" s="568" t="s">
        <v>44</v>
      </c>
      <c r="L56" s="592" t="s">
        <v>187</v>
      </c>
      <c r="M56" s="593"/>
      <c r="N56" s="593"/>
      <c r="O56" s="593"/>
      <c r="P56" s="593"/>
      <c r="Q56" s="593"/>
      <c r="R56" s="593"/>
      <c r="S56" s="593"/>
      <c r="T56" s="593"/>
      <c r="U56" s="593"/>
      <c r="V56" s="593"/>
      <c r="W56" s="593"/>
      <c r="X56" s="593"/>
      <c r="Y56" s="593"/>
      <c r="Z56" s="593"/>
      <c r="AA56" s="593"/>
      <c r="AB56" s="593"/>
      <c r="AC56" s="593"/>
      <c r="AD56" s="593"/>
      <c r="AE56" s="593"/>
      <c r="AF56" s="593"/>
      <c r="AG56" s="593"/>
      <c r="AH56" s="593"/>
      <c r="AI56" s="593"/>
      <c r="AJ56" s="593"/>
      <c r="AK56" s="593"/>
      <c r="AL56" s="593"/>
      <c r="AM56" s="593"/>
      <c r="AN56" s="593"/>
      <c r="AO56" s="593"/>
      <c r="AP56" s="593"/>
      <c r="AQ56" s="594"/>
    </row>
    <row r="57" spans="1:43" s="97" customFormat="1">
      <c r="A57" s="658"/>
      <c r="B57" s="551"/>
      <c r="C57" s="552"/>
      <c r="D57" s="572"/>
      <c r="E57" s="575"/>
      <c r="F57" s="578"/>
      <c r="G57" s="565"/>
      <c r="H57" s="567"/>
      <c r="I57" s="567"/>
      <c r="J57" s="567"/>
      <c r="K57" s="568"/>
      <c r="L57" s="583" t="s">
        <v>41</v>
      </c>
      <c r="M57" s="585" t="s">
        <v>42</v>
      </c>
      <c r="N57" s="581" t="s">
        <v>46</v>
      </c>
      <c r="O57" s="577" t="s">
        <v>47</v>
      </c>
      <c r="P57" s="583" t="s">
        <v>41</v>
      </c>
      <c r="Q57" s="585" t="s">
        <v>42</v>
      </c>
      <c r="R57" s="581" t="s">
        <v>46</v>
      </c>
      <c r="S57" s="577" t="s">
        <v>47</v>
      </c>
      <c r="T57" s="583" t="s">
        <v>41</v>
      </c>
      <c r="U57" s="585" t="s">
        <v>42</v>
      </c>
      <c r="V57" s="581" t="s">
        <v>46</v>
      </c>
      <c r="W57" s="577" t="s">
        <v>47</v>
      </c>
      <c r="X57" s="583" t="s">
        <v>41</v>
      </c>
      <c r="Y57" s="585" t="s">
        <v>42</v>
      </c>
      <c r="Z57" s="581" t="s">
        <v>46</v>
      </c>
      <c r="AA57" s="577" t="s">
        <v>47</v>
      </c>
      <c r="AB57" s="583" t="s">
        <v>41</v>
      </c>
      <c r="AC57" s="585" t="s">
        <v>42</v>
      </c>
      <c r="AD57" s="581" t="s">
        <v>46</v>
      </c>
      <c r="AE57" s="577" t="s">
        <v>47</v>
      </c>
      <c r="AF57" s="583" t="s">
        <v>41</v>
      </c>
      <c r="AG57" s="585" t="s">
        <v>42</v>
      </c>
      <c r="AH57" s="581" t="s">
        <v>46</v>
      </c>
      <c r="AI57" s="577" t="s">
        <v>47</v>
      </c>
      <c r="AJ57" s="583" t="s">
        <v>41</v>
      </c>
      <c r="AK57" s="585" t="s">
        <v>42</v>
      </c>
      <c r="AL57" s="581" t="s">
        <v>46</v>
      </c>
      <c r="AM57" s="577" t="s">
        <v>47</v>
      </c>
      <c r="AN57" s="583" t="s">
        <v>41</v>
      </c>
      <c r="AO57" s="585" t="s">
        <v>42</v>
      </c>
      <c r="AP57" s="581" t="s">
        <v>46</v>
      </c>
      <c r="AQ57" s="577" t="s">
        <v>47</v>
      </c>
    </row>
    <row r="58" spans="1:43" s="97" customFormat="1" ht="13.5" thickBot="1">
      <c r="A58" s="659"/>
      <c r="B58" s="553"/>
      <c r="C58" s="554"/>
      <c r="D58" s="573"/>
      <c r="E58" s="576"/>
      <c r="F58" s="579"/>
      <c r="G58" s="566"/>
      <c r="H58" s="580"/>
      <c r="I58" s="580"/>
      <c r="J58" s="580"/>
      <c r="K58" s="591"/>
      <c r="L58" s="584"/>
      <c r="M58" s="586"/>
      <c r="N58" s="582"/>
      <c r="O58" s="579"/>
      <c r="P58" s="584"/>
      <c r="Q58" s="586"/>
      <c r="R58" s="582"/>
      <c r="S58" s="579"/>
      <c r="T58" s="584"/>
      <c r="U58" s="586"/>
      <c r="V58" s="582"/>
      <c r="W58" s="579"/>
      <c r="X58" s="584"/>
      <c r="Y58" s="586"/>
      <c r="Z58" s="582"/>
      <c r="AA58" s="579"/>
      <c r="AB58" s="584"/>
      <c r="AC58" s="586"/>
      <c r="AD58" s="582"/>
      <c r="AE58" s="579"/>
      <c r="AF58" s="584"/>
      <c r="AG58" s="586"/>
      <c r="AH58" s="582"/>
      <c r="AI58" s="579"/>
      <c r="AJ58" s="584"/>
      <c r="AK58" s="586"/>
      <c r="AL58" s="582"/>
      <c r="AM58" s="579"/>
      <c r="AN58" s="584"/>
      <c r="AO58" s="586"/>
      <c r="AP58" s="582"/>
      <c r="AQ58" s="579"/>
    </row>
    <row r="59" spans="1:43" s="74" customFormat="1" ht="18" customHeight="1" thickBot="1">
      <c r="A59" s="105" t="s">
        <v>48</v>
      </c>
      <c r="B59" s="587" t="s">
        <v>188</v>
      </c>
      <c r="C59" s="587"/>
      <c r="D59" s="588"/>
      <c r="E59" s="588"/>
      <c r="F59" s="474"/>
      <c r="G59" s="475"/>
      <c r="H59" s="588"/>
      <c r="I59" s="588"/>
      <c r="J59" s="588"/>
      <c r="K59" s="588"/>
      <c r="L59" s="589"/>
      <c r="M59" s="589"/>
      <c r="N59" s="589"/>
      <c r="O59" s="589"/>
      <c r="P59" s="589"/>
      <c r="Q59" s="589"/>
      <c r="R59" s="589"/>
      <c r="S59" s="589"/>
      <c r="T59" s="589"/>
      <c r="U59" s="589"/>
      <c r="V59" s="589"/>
      <c r="W59" s="589"/>
      <c r="X59" s="589"/>
      <c r="Y59" s="589"/>
      <c r="Z59" s="589"/>
      <c r="AA59" s="589"/>
      <c r="AB59" s="589"/>
      <c r="AC59" s="589"/>
      <c r="AD59" s="589"/>
      <c r="AE59" s="589"/>
      <c r="AF59" s="589"/>
      <c r="AG59" s="589"/>
      <c r="AH59" s="589"/>
      <c r="AI59" s="589"/>
      <c r="AJ59" s="589"/>
      <c r="AK59" s="589"/>
      <c r="AL59" s="589"/>
      <c r="AM59" s="589"/>
      <c r="AN59" s="589"/>
      <c r="AO59" s="589"/>
      <c r="AP59" s="589"/>
      <c r="AQ59" s="590"/>
    </row>
    <row r="60" spans="1:43" s="97" customFormat="1" ht="18" customHeight="1">
      <c r="A60" s="19" t="s">
        <v>50</v>
      </c>
      <c r="B60" s="595" t="s">
        <v>51</v>
      </c>
      <c r="C60" s="596"/>
      <c r="D60" s="17"/>
      <c r="E60" s="213">
        <v>3</v>
      </c>
      <c r="F60" s="216">
        <v>8</v>
      </c>
      <c r="G60" s="222">
        <f>SUM(H60:K60)</f>
        <v>72</v>
      </c>
      <c r="H60" s="238">
        <f>(L60+P60+T60+X60+AB60+AF60+AJ60+AN60)</f>
        <v>0</v>
      </c>
      <c r="I60" s="238">
        <f t="shared" ref="I60:K61" si="0">(M60+Q60+U60+Y60+AC60+AG60+AK60+AO60)</f>
        <v>0</v>
      </c>
      <c r="J60" s="238">
        <f t="shared" si="0"/>
        <v>72</v>
      </c>
      <c r="K60" s="238">
        <f t="shared" si="0"/>
        <v>0</v>
      </c>
      <c r="L60" s="211"/>
      <c r="M60" s="212"/>
      <c r="N60" s="212"/>
      <c r="O60" s="213"/>
      <c r="P60" s="214"/>
      <c r="Q60" s="215"/>
      <c r="R60" s="215"/>
      <c r="S60" s="216"/>
      <c r="T60" s="217"/>
      <c r="U60" s="218"/>
      <c r="V60" s="218">
        <v>24</v>
      </c>
      <c r="W60" s="219"/>
      <c r="X60" s="220"/>
      <c r="Y60" s="221"/>
      <c r="Z60" s="221">
        <v>24</v>
      </c>
      <c r="AA60" s="219"/>
      <c r="AB60" s="222"/>
      <c r="AC60" s="212"/>
      <c r="AD60" s="212">
        <v>24</v>
      </c>
      <c r="AE60" s="216"/>
      <c r="AF60" s="220"/>
      <c r="AG60" s="221"/>
      <c r="AH60" s="221"/>
      <c r="AI60" s="219"/>
      <c r="AJ60" s="220"/>
      <c r="AK60" s="212"/>
      <c r="AL60" s="212"/>
      <c r="AM60" s="216"/>
      <c r="AN60" s="222"/>
      <c r="AO60" s="212"/>
      <c r="AP60" s="20"/>
      <c r="AQ60" s="11"/>
    </row>
    <row r="61" spans="1:43" s="97" customFormat="1" ht="18" customHeight="1">
      <c r="A61" s="19" t="s">
        <v>52</v>
      </c>
      <c r="B61" s="597" t="s">
        <v>55</v>
      </c>
      <c r="C61" s="598"/>
      <c r="D61" s="17"/>
      <c r="E61" s="213">
        <v>1</v>
      </c>
      <c r="F61" s="223">
        <v>2</v>
      </c>
      <c r="G61" s="222">
        <f>SUM(H61:K61)</f>
        <v>8</v>
      </c>
      <c r="H61" s="238">
        <f>(L61+P61+T61+X61+AB61+AF61+AJ61+AN61)</f>
        <v>8</v>
      </c>
      <c r="I61" s="238">
        <f t="shared" si="0"/>
        <v>0</v>
      </c>
      <c r="J61" s="238">
        <f t="shared" si="0"/>
        <v>0</v>
      </c>
      <c r="K61" s="238">
        <f t="shared" si="0"/>
        <v>0</v>
      </c>
      <c r="L61" s="211"/>
      <c r="M61" s="212"/>
      <c r="N61" s="212"/>
      <c r="O61" s="213"/>
      <c r="P61" s="211"/>
      <c r="Q61" s="212"/>
      <c r="R61" s="212"/>
      <c r="S61" s="223"/>
      <c r="T61" s="224"/>
      <c r="U61" s="221"/>
      <c r="V61" s="221"/>
      <c r="W61" s="225"/>
      <c r="X61" s="220"/>
      <c r="Y61" s="221"/>
      <c r="Z61" s="221"/>
      <c r="AA61" s="225"/>
      <c r="AB61" s="222"/>
      <c r="AC61" s="212"/>
      <c r="AD61" s="212"/>
      <c r="AE61" s="223"/>
      <c r="AF61" s="220"/>
      <c r="AG61" s="221"/>
      <c r="AH61" s="221"/>
      <c r="AI61" s="225"/>
      <c r="AJ61" s="220"/>
      <c r="AK61" s="212"/>
      <c r="AL61" s="212"/>
      <c r="AM61" s="223"/>
      <c r="AN61" s="222">
        <v>8</v>
      </c>
      <c r="AO61" s="212"/>
      <c r="AP61" s="32"/>
      <c r="AQ61" s="107"/>
    </row>
    <row r="62" spans="1:43" s="97" customFormat="1" ht="18" customHeight="1">
      <c r="A62" s="19" t="s">
        <v>54</v>
      </c>
      <c r="B62" s="599" t="s">
        <v>57</v>
      </c>
      <c r="C62" s="600"/>
      <c r="D62" s="108"/>
      <c r="E62" s="239">
        <v>2</v>
      </c>
      <c r="F62" s="223">
        <v>4</v>
      </c>
      <c r="G62" s="222">
        <f t="shared" ref="G62:G64" si="1">SUM(H62:K62)</f>
        <v>24</v>
      </c>
      <c r="H62" s="238">
        <f t="shared" ref="H62:H64" si="2">(L62+P62+T62+X62+AB62+AF62+AJ62+AN62)</f>
        <v>24</v>
      </c>
      <c r="I62" s="238">
        <f t="shared" ref="I62:I64" si="3">(M62+Q62+U62+Y62+AC62+AG62+AK62+AO62)</f>
        <v>0</v>
      </c>
      <c r="J62" s="238">
        <f t="shared" ref="J62:J64" si="4">(N62+R62+V62+Z62+AD62+AH62+AL62+AP62)</f>
        <v>0</v>
      </c>
      <c r="K62" s="238">
        <f t="shared" ref="K62:K64" si="5">(O62+S62+W62+AA62+AE62+AI62+AM62+AQ62)</f>
        <v>0</v>
      </c>
      <c r="L62" s="226">
        <v>16</v>
      </c>
      <c r="M62" s="227"/>
      <c r="N62" s="227"/>
      <c r="O62" s="228"/>
      <c r="P62" s="226"/>
      <c r="Q62" s="227"/>
      <c r="R62" s="227"/>
      <c r="S62" s="229"/>
      <c r="T62" s="226"/>
      <c r="U62" s="227"/>
      <c r="V62" s="227"/>
      <c r="W62" s="229"/>
      <c r="X62" s="230"/>
      <c r="Y62" s="227"/>
      <c r="Z62" s="227"/>
      <c r="AA62" s="231"/>
      <c r="AB62" s="230"/>
      <c r="AC62" s="227"/>
      <c r="AD62" s="227"/>
      <c r="AE62" s="229"/>
      <c r="AF62" s="230"/>
      <c r="AG62" s="227"/>
      <c r="AH62" s="227"/>
      <c r="AI62" s="231"/>
      <c r="AJ62" s="232"/>
      <c r="AK62" s="227"/>
      <c r="AL62" s="227"/>
      <c r="AM62" s="231"/>
      <c r="AN62" s="230">
        <v>8</v>
      </c>
      <c r="AO62" s="227"/>
      <c r="AP62" s="29"/>
      <c r="AQ62" s="106"/>
    </row>
    <row r="63" spans="1:43" s="97" customFormat="1" ht="18" customHeight="1">
      <c r="A63" s="19" t="s">
        <v>56</v>
      </c>
      <c r="B63" s="597" t="s">
        <v>59</v>
      </c>
      <c r="C63" s="598"/>
      <c r="D63" s="61"/>
      <c r="E63" s="239">
        <v>1</v>
      </c>
      <c r="F63" s="223">
        <v>2</v>
      </c>
      <c r="G63" s="222">
        <f t="shared" si="1"/>
        <v>16</v>
      </c>
      <c r="H63" s="238">
        <f t="shared" si="2"/>
        <v>16</v>
      </c>
      <c r="I63" s="238">
        <f t="shared" si="3"/>
        <v>0</v>
      </c>
      <c r="J63" s="238">
        <f t="shared" si="4"/>
        <v>0</v>
      </c>
      <c r="K63" s="238">
        <f t="shared" si="5"/>
        <v>0</v>
      </c>
      <c r="L63" s="226">
        <v>16</v>
      </c>
      <c r="M63" s="227"/>
      <c r="N63" s="227"/>
      <c r="O63" s="228"/>
      <c r="P63" s="226"/>
      <c r="Q63" s="227"/>
      <c r="R63" s="227"/>
      <c r="S63" s="229"/>
      <c r="T63" s="226"/>
      <c r="U63" s="227"/>
      <c r="V63" s="227"/>
      <c r="W63" s="229"/>
      <c r="X63" s="230"/>
      <c r="Y63" s="227"/>
      <c r="Z63" s="227"/>
      <c r="AA63" s="231"/>
      <c r="AB63" s="230"/>
      <c r="AC63" s="227"/>
      <c r="AD63" s="227"/>
      <c r="AE63" s="229"/>
      <c r="AF63" s="230"/>
      <c r="AG63" s="227"/>
      <c r="AH63" s="227"/>
      <c r="AI63" s="231"/>
      <c r="AJ63" s="232"/>
      <c r="AK63" s="227"/>
      <c r="AL63" s="227"/>
      <c r="AM63" s="231"/>
      <c r="AN63" s="230"/>
      <c r="AO63" s="227"/>
      <c r="AP63" s="32"/>
      <c r="AQ63" s="62"/>
    </row>
    <row r="64" spans="1:43" s="97" customFormat="1" ht="18" customHeight="1">
      <c r="A64" s="19" t="s">
        <v>58</v>
      </c>
      <c r="B64" s="597" t="s">
        <v>61</v>
      </c>
      <c r="C64" s="598"/>
      <c r="D64" s="192"/>
      <c r="E64" s="235">
        <v>1</v>
      </c>
      <c r="F64" s="223">
        <v>2</v>
      </c>
      <c r="G64" s="222">
        <f t="shared" si="1"/>
        <v>16</v>
      </c>
      <c r="H64" s="238">
        <f t="shared" si="2"/>
        <v>16</v>
      </c>
      <c r="I64" s="238">
        <f t="shared" si="3"/>
        <v>0</v>
      </c>
      <c r="J64" s="238">
        <f t="shared" si="4"/>
        <v>0</v>
      </c>
      <c r="K64" s="238">
        <f t="shared" si="5"/>
        <v>0</v>
      </c>
      <c r="L64" s="233"/>
      <c r="M64" s="234"/>
      <c r="N64" s="234"/>
      <c r="O64" s="235"/>
      <c r="P64" s="233"/>
      <c r="Q64" s="234"/>
      <c r="R64" s="234"/>
      <c r="S64" s="236"/>
      <c r="T64" s="226"/>
      <c r="U64" s="227"/>
      <c r="V64" s="227"/>
      <c r="W64" s="229"/>
      <c r="X64" s="230"/>
      <c r="Y64" s="227"/>
      <c r="Z64" s="227"/>
      <c r="AA64" s="229"/>
      <c r="AB64" s="237"/>
      <c r="AC64" s="234"/>
      <c r="AD64" s="234"/>
      <c r="AE64" s="236"/>
      <c r="AF64" s="230">
        <v>16</v>
      </c>
      <c r="AG64" s="227"/>
      <c r="AH64" s="227"/>
      <c r="AI64" s="229"/>
      <c r="AJ64" s="230"/>
      <c r="AK64" s="234"/>
      <c r="AL64" s="234"/>
      <c r="AM64" s="236"/>
      <c r="AN64" s="237"/>
      <c r="AO64" s="234"/>
      <c r="AP64" s="196"/>
      <c r="AQ64" s="107"/>
    </row>
    <row r="65" spans="1:45" s="97" customFormat="1" ht="18" customHeight="1" thickBot="1">
      <c r="A65" s="19"/>
      <c r="B65" s="597"/>
      <c r="C65" s="598"/>
      <c r="D65" s="109"/>
      <c r="E65" s="40"/>
      <c r="F65" s="110"/>
      <c r="G65" s="35"/>
      <c r="H65" s="36"/>
      <c r="I65" s="36"/>
      <c r="J65" s="36"/>
      <c r="K65" s="37"/>
      <c r="L65" s="35"/>
      <c r="M65" s="40"/>
      <c r="N65" s="40"/>
      <c r="O65" s="477"/>
      <c r="P65" s="35"/>
      <c r="Q65" s="40"/>
      <c r="R65" s="40"/>
      <c r="S65" s="110"/>
      <c r="T65" s="41"/>
      <c r="U65" s="36"/>
      <c r="V65" s="36"/>
      <c r="W65" s="38"/>
      <c r="X65" s="41"/>
      <c r="Y65" s="36"/>
      <c r="Z65" s="36"/>
      <c r="AA65" s="38"/>
      <c r="AB65" s="39"/>
      <c r="AC65" s="40"/>
      <c r="AD65" s="40"/>
      <c r="AE65" s="110"/>
      <c r="AF65" s="111"/>
      <c r="AG65" s="36"/>
      <c r="AH65" s="36"/>
      <c r="AI65" s="38"/>
      <c r="AJ65" s="111"/>
      <c r="AK65" s="40"/>
      <c r="AL65" s="40"/>
      <c r="AM65" s="110"/>
      <c r="AN65" s="39"/>
      <c r="AO65" s="40"/>
      <c r="AP65" s="40"/>
      <c r="AQ65" s="110"/>
    </row>
    <row r="66" spans="1:45" s="97" customFormat="1" ht="13.5" thickTop="1">
      <c r="A66" s="112"/>
      <c r="B66" s="603" t="s">
        <v>62</v>
      </c>
      <c r="C66" s="604"/>
      <c r="D66" s="607">
        <f t="shared" ref="D66:AQ66" si="6">SUM(D60:D65)</f>
        <v>0</v>
      </c>
      <c r="E66" s="609">
        <f t="shared" si="6"/>
        <v>8</v>
      </c>
      <c r="F66" s="611">
        <f t="shared" si="6"/>
        <v>18</v>
      </c>
      <c r="G66" s="613">
        <f t="shared" si="6"/>
        <v>136</v>
      </c>
      <c r="H66" s="609">
        <f t="shared" si="6"/>
        <v>64</v>
      </c>
      <c r="I66" s="609">
        <f t="shared" si="6"/>
        <v>0</v>
      </c>
      <c r="J66" s="609">
        <f t="shared" si="6"/>
        <v>72</v>
      </c>
      <c r="K66" s="611">
        <f t="shared" si="6"/>
        <v>0</v>
      </c>
      <c r="L66" s="113">
        <f t="shared" si="6"/>
        <v>32</v>
      </c>
      <c r="M66" s="114">
        <f t="shared" si="6"/>
        <v>0</v>
      </c>
      <c r="N66" s="114">
        <f t="shared" si="6"/>
        <v>0</v>
      </c>
      <c r="O66" s="115">
        <f t="shared" si="6"/>
        <v>0</v>
      </c>
      <c r="P66" s="113">
        <f t="shared" si="6"/>
        <v>0</v>
      </c>
      <c r="Q66" s="114">
        <f t="shared" si="6"/>
        <v>0</v>
      </c>
      <c r="R66" s="114">
        <f t="shared" si="6"/>
        <v>0</v>
      </c>
      <c r="S66" s="116">
        <f t="shared" si="6"/>
        <v>0</v>
      </c>
      <c r="T66" s="113">
        <f>SUM(T60:T65)</f>
        <v>0</v>
      </c>
      <c r="U66" s="114">
        <f>SUM(U60:U65)</f>
        <v>0</v>
      </c>
      <c r="V66" s="114">
        <f>SUM(V60:V65)</f>
        <v>24</v>
      </c>
      <c r="W66" s="116">
        <f>SUM(W60:W65)</f>
        <v>0</v>
      </c>
      <c r="X66" s="113">
        <f t="shared" si="6"/>
        <v>0</v>
      </c>
      <c r="Y66" s="114">
        <f t="shared" si="6"/>
        <v>0</v>
      </c>
      <c r="Z66" s="114">
        <f t="shared" si="6"/>
        <v>24</v>
      </c>
      <c r="AA66" s="116">
        <f t="shared" si="6"/>
        <v>0</v>
      </c>
      <c r="AB66" s="117">
        <f t="shared" si="6"/>
        <v>0</v>
      </c>
      <c r="AC66" s="114">
        <f t="shared" si="6"/>
        <v>0</v>
      </c>
      <c r="AD66" s="114">
        <f t="shared" si="6"/>
        <v>24</v>
      </c>
      <c r="AE66" s="116">
        <f t="shared" si="6"/>
        <v>0</v>
      </c>
      <c r="AF66" s="117">
        <f t="shared" si="6"/>
        <v>16</v>
      </c>
      <c r="AG66" s="114">
        <f t="shared" si="6"/>
        <v>0</v>
      </c>
      <c r="AH66" s="114">
        <f t="shared" si="6"/>
        <v>0</v>
      </c>
      <c r="AI66" s="116">
        <f t="shared" si="6"/>
        <v>0</v>
      </c>
      <c r="AJ66" s="113">
        <f t="shared" si="6"/>
        <v>0</v>
      </c>
      <c r="AK66" s="114">
        <f t="shared" si="6"/>
        <v>0</v>
      </c>
      <c r="AL66" s="114">
        <f t="shared" si="6"/>
        <v>0</v>
      </c>
      <c r="AM66" s="116">
        <f t="shared" si="6"/>
        <v>0</v>
      </c>
      <c r="AN66" s="117">
        <f t="shared" si="6"/>
        <v>16</v>
      </c>
      <c r="AO66" s="114">
        <f t="shared" si="6"/>
        <v>0</v>
      </c>
      <c r="AP66" s="114">
        <f t="shared" si="6"/>
        <v>0</v>
      </c>
      <c r="AQ66" s="116">
        <f t="shared" si="6"/>
        <v>0</v>
      </c>
    </row>
    <row r="67" spans="1:45" s="97" customFormat="1" ht="13.5" thickBot="1">
      <c r="A67" s="118"/>
      <c r="B67" s="605"/>
      <c r="C67" s="606"/>
      <c r="D67" s="608"/>
      <c r="E67" s="610"/>
      <c r="F67" s="612"/>
      <c r="G67" s="614"/>
      <c r="H67" s="610"/>
      <c r="I67" s="610"/>
      <c r="J67" s="610"/>
      <c r="K67" s="612"/>
      <c r="L67" s="615">
        <f>SUM(L66:O66)</f>
        <v>32</v>
      </c>
      <c r="M67" s="616"/>
      <c r="N67" s="616"/>
      <c r="O67" s="617"/>
      <c r="P67" s="615">
        <f>SUM(P66:S66)</f>
        <v>0</v>
      </c>
      <c r="Q67" s="616"/>
      <c r="R67" s="616"/>
      <c r="S67" s="617"/>
      <c r="T67" s="615">
        <f>SUM(T66:W66)</f>
        <v>24</v>
      </c>
      <c r="U67" s="616"/>
      <c r="V67" s="616"/>
      <c r="W67" s="617"/>
      <c r="X67" s="615">
        <f>SUM(X66:AA66)</f>
        <v>24</v>
      </c>
      <c r="Y67" s="616"/>
      <c r="Z67" s="616"/>
      <c r="AA67" s="617"/>
      <c r="AB67" s="615">
        <f>SUM(AB66:AE66)</f>
        <v>24</v>
      </c>
      <c r="AC67" s="616"/>
      <c r="AD67" s="616"/>
      <c r="AE67" s="617"/>
      <c r="AF67" s="615">
        <f>SUM(AF66:AI66)</f>
        <v>16</v>
      </c>
      <c r="AG67" s="616"/>
      <c r="AH67" s="616"/>
      <c r="AI67" s="617"/>
      <c r="AJ67" s="615">
        <f>SUM(AJ66:AM66)</f>
        <v>0</v>
      </c>
      <c r="AK67" s="616"/>
      <c r="AL67" s="616"/>
      <c r="AM67" s="617"/>
      <c r="AN67" s="615">
        <f>SUM(AN66:AQ66)</f>
        <v>16</v>
      </c>
      <c r="AO67" s="616"/>
      <c r="AP67" s="616"/>
      <c r="AQ67" s="617"/>
    </row>
    <row r="68" spans="1:45" s="97" customFormat="1" ht="12.75" customHeight="1">
      <c r="A68" s="618" t="s">
        <v>63</v>
      </c>
      <c r="B68" s="619"/>
      <c r="C68" s="620"/>
      <c r="D68" s="621" t="s">
        <v>39</v>
      </c>
      <c r="E68" s="622" t="s">
        <v>40</v>
      </c>
      <c r="F68" s="577" t="s">
        <v>12</v>
      </c>
      <c r="G68" s="623" t="s">
        <v>30</v>
      </c>
      <c r="H68" s="567" t="s">
        <v>41</v>
      </c>
      <c r="I68" s="567" t="s">
        <v>42</v>
      </c>
      <c r="J68" s="567" t="s">
        <v>43</v>
      </c>
      <c r="K68" s="568" t="s">
        <v>44</v>
      </c>
      <c r="L68" s="569" t="s">
        <v>32</v>
      </c>
      <c r="M68" s="570"/>
      <c r="N68" s="570"/>
      <c r="O68" s="571"/>
      <c r="P68" s="569" t="s">
        <v>33</v>
      </c>
      <c r="Q68" s="570"/>
      <c r="R68" s="570"/>
      <c r="S68" s="571"/>
      <c r="T68" s="569" t="s">
        <v>34</v>
      </c>
      <c r="U68" s="570"/>
      <c r="V68" s="570"/>
      <c r="W68" s="571"/>
      <c r="X68" s="569" t="s">
        <v>185</v>
      </c>
      <c r="Y68" s="570"/>
      <c r="Z68" s="570"/>
      <c r="AA68" s="571"/>
      <c r="AB68" s="569" t="s">
        <v>36</v>
      </c>
      <c r="AC68" s="570"/>
      <c r="AD68" s="570"/>
      <c r="AE68" s="571"/>
      <c r="AF68" s="569" t="s">
        <v>37</v>
      </c>
      <c r="AG68" s="570"/>
      <c r="AH68" s="570"/>
      <c r="AI68" s="571"/>
      <c r="AJ68" s="569" t="s">
        <v>38</v>
      </c>
      <c r="AK68" s="570"/>
      <c r="AL68" s="570"/>
      <c r="AM68" s="571"/>
      <c r="AN68" s="569" t="s">
        <v>186</v>
      </c>
      <c r="AO68" s="570"/>
      <c r="AP68" s="570"/>
      <c r="AQ68" s="571"/>
    </row>
    <row r="69" spans="1:45" s="97" customFormat="1">
      <c r="A69" s="618"/>
      <c r="B69" s="619"/>
      <c r="C69" s="620"/>
      <c r="D69" s="572"/>
      <c r="E69" s="622"/>
      <c r="F69" s="578"/>
      <c r="G69" s="623"/>
      <c r="H69" s="567"/>
      <c r="I69" s="567"/>
      <c r="J69" s="567"/>
      <c r="K69" s="568"/>
      <c r="L69" s="583" t="s">
        <v>41</v>
      </c>
      <c r="M69" s="585" t="s">
        <v>42</v>
      </c>
      <c r="N69" s="581" t="s">
        <v>46</v>
      </c>
      <c r="O69" s="577" t="s">
        <v>47</v>
      </c>
      <c r="P69" s="583" t="s">
        <v>41</v>
      </c>
      <c r="Q69" s="585" t="s">
        <v>42</v>
      </c>
      <c r="R69" s="581" t="s">
        <v>46</v>
      </c>
      <c r="S69" s="577" t="s">
        <v>47</v>
      </c>
      <c r="T69" s="583" t="s">
        <v>41</v>
      </c>
      <c r="U69" s="585" t="s">
        <v>42</v>
      </c>
      <c r="V69" s="581" t="s">
        <v>46</v>
      </c>
      <c r="W69" s="577" t="s">
        <v>47</v>
      </c>
      <c r="X69" s="583" t="s">
        <v>41</v>
      </c>
      <c r="Y69" s="585" t="s">
        <v>42</v>
      </c>
      <c r="Z69" s="581" t="s">
        <v>46</v>
      </c>
      <c r="AA69" s="577" t="s">
        <v>47</v>
      </c>
      <c r="AB69" s="583" t="s">
        <v>41</v>
      </c>
      <c r="AC69" s="585" t="s">
        <v>42</v>
      </c>
      <c r="AD69" s="581" t="s">
        <v>46</v>
      </c>
      <c r="AE69" s="577" t="s">
        <v>47</v>
      </c>
      <c r="AF69" s="583" t="s">
        <v>41</v>
      </c>
      <c r="AG69" s="585" t="s">
        <v>42</v>
      </c>
      <c r="AH69" s="581" t="s">
        <v>46</v>
      </c>
      <c r="AI69" s="577" t="s">
        <v>47</v>
      </c>
      <c r="AJ69" s="583" t="s">
        <v>41</v>
      </c>
      <c r="AK69" s="585" t="s">
        <v>42</v>
      </c>
      <c r="AL69" s="581" t="s">
        <v>46</v>
      </c>
      <c r="AM69" s="577" t="s">
        <v>47</v>
      </c>
      <c r="AN69" s="583" t="s">
        <v>41</v>
      </c>
      <c r="AO69" s="585" t="s">
        <v>42</v>
      </c>
      <c r="AP69" s="581" t="s">
        <v>46</v>
      </c>
      <c r="AQ69" s="577" t="s">
        <v>47</v>
      </c>
    </row>
    <row r="70" spans="1:45" s="97" customFormat="1" ht="13.5" thickBot="1">
      <c r="A70" s="618"/>
      <c r="B70" s="619"/>
      <c r="C70" s="620"/>
      <c r="D70" s="573"/>
      <c r="E70" s="582"/>
      <c r="F70" s="579"/>
      <c r="G70" s="584"/>
      <c r="H70" s="580"/>
      <c r="I70" s="580"/>
      <c r="J70" s="580"/>
      <c r="K70" s="591"/>
      <c r="L70" s="584"/>
      <c r="M70" s="586"/>
      <c r="N70" s="582"/>
      <c r="O70" s="579"/>
      <c r="P70" s="584"/>
      <c r="Q70" s="586"/>
      <c r="R70" s="582"/>
      <c r="S70" s="579"/>
      <c r="T70" s="584"/>
      <c r="U70" s="586"/>
      <c r="V70" s="582"/>
      <c r="W70" s="579"/>
      <c r="X70" s="584"/>
      <c r="Y70" s="586"/>
      <c r="Z70" s="582"/>
      <c r="AA70" s="579"/>
      <c r="AB70" s="584"/>
      <c r="AC70" s="586"/>
      <c r="AD70" s="582"/>
      <c r="AE70" s="579"/>
      <c r="AF70" s="584"/>
      <c r="AG70" s="586"/>
      <c r="AH70" s="582"/>
      <c r="AI70" s="579"/>
      <c r="AJ70" s="584"/>
      <c r="AK70" s="586"/>
      <c r="AL70" s="582"/>
      <c r="AM70" s="579"/>
      <c r="AN70" s="584"/>
      <c r="AO70" s="586"/>
      <c r="AP70" s="582"/>
      <c r="AQ70" s="579"/>
    </row>
    <row r="71" spans="1:45" s="97" customFormat="1" ht="12.75" customHeight="1">
      <c r="A71" s="618"/>
      <c r="B71" s="619"/>
      <c r="C71" s="620"/>
      <c r="D71" s="624">
        <f t="shared" ref="D71:AQ71" si="7">SUM(D66)</f>
        <v>0</v>
      </c>
      <c r="E71" s="626">
        <f t="shared" si="7"/>
        <v>8</v>
      </c>
      <c r="F71" s="628">
        <f t="shared" si="7"/>
        <v>18</v>
      </c>
      <c r="G71" s="630">
        <f t="shared" si="7"/>
        <v>136</v>
      </c>
      <c r="H71" s="626">
        <f t="shared" si="7"/>
        <v>64</v>
      </c>
      <c r="I71" s="626">
        <f t="shared" si="7"/>
        <v>0</v>
      </c>
      <c r="J71" s="626">
        <f t="shared" si="7"/>
        <v>72</v>
      </c>
      <c r="K71" s="626">
        <f t="shared" si="7"/>
        <v>0</v>
      </c>
      <c r="L71" s="121">
        <f t="shared" si="7"/>
        <v>32</v>
      </c>
      <c r="M71" s="122">
        <f t="shared" si="7"/>
        <v>0</v>
      </c>
      <c r="N71" s="122">
        <f t="shared" si="7"/>
        <v>0</v>
      </c>
      <c r="O71" s="123">
        <f t="shared" si="7"/>
        <v>0</v>
      </c>
      <c r="P71" s="121">
        <f t="shared" si="7"/>
        <v>0</v>
      </c>
      <c r="Q71" s="122">
        <f t="shared" si="7"/>
        <v>0</v>
      </c>
      <c r="R71" s="122">
        <f t="shared" si="7"/>
        <v>0</v>
      </c>
      <c r="S71" s="124">
        <f t="shared" si="7"/>
        <v>0</v>
      </c>
      <c r="T71" s="125">
        <f>SUM(T66)</f>
        <v>0</v>
      </c>
      <c r="U71" s="122">
        <f>SUM(U66)</f>
        <v>0</v>
      </c>
      <c r="V71" s="122">
        <f>SUM(V66)</f>
        <v>24</v>
      </c>
      <c r="W71" s="124">
        <f>SUM(W66)</f>
        <v>0</v>
      </c>
      <c r="X71" s="125">
        <f t="shared" si="7"/>
        <v>0</v>
      </c>
      <c r="Y71" s="122">
        <f t="shared" si="7"/>
        <v>0</v>
      </c>
      <c r="Z71" s="122">
        <f t="shared" si="7"/>
        <v>24</v>
      </c>
      <c r="AA71" s="123">
        <f t="shared" si="7"/>
        <v>0</v>
      </c>
      <c r="AB71" s="121">
        <f t="shared" si="7"/>
        <v>0</v>
      </c>
      <c r="AC71" s="122">
        <f t="shared" si="7"/>
        <v>0</v>
      </c>
      <c r="AD71" s="122">
        <f t="shared" si="7"/>
        <v>24</v>
      </c>
      <c r="AE71" s="124">
        <f t="shared" si="7"/>
        <v>0</v>
      </c>
      <c r="AF71" s="125">
        <f t="shared" si="7"/>
        <v>16</v>
      </c>
      <c r="AG71" s="122">
        <f t="shared" si="7"/>
        <v>0</v>
      </c>
      <c r="AH71" s="122">
        <f t="shared" si="7"/>
        <v>0</v>
      </c>
      <c r="AI71" s="123">
        <f t="shared" si="7"/>
        <v>0</v>
      </c>
      <c r="AJ71" s="121">
        <f t="shared" si="7"/>
        <v>0</v>
      </c>
      <c r="AK71" s="122">
        <f t="shared" si="7"/>
        <v>0</v>
      </c>
      <c r="AL71" s="122">
        <f t="shared" si="7"/>
        <v>0</v>
      </c>
      <c r="AM71" s="124">
        <f t="shared" si="7"/>
        <v>0</v>
      </c>
      <c r="AN71" s="125">
        <f t="shared" si="7"/>
        <v>16</v>
      </c>
      <c r="AO71" s="122">
        <f t="shared" si="7"/>
        <v>0</v>
      </c>
      <c r="AP71" s="122">
        <f t="shared" si="7"/>
        <v>0</v>
      </c>
      <c r="AQ71" s="124">
        <f t="shared" si="7"/>
        <v>0</v>
      </c>
      <c r="AS71" s="97" t="s">
        <v>64</v>
      </c>
    </row>
    <row r="72" spans="1:45" s="97" customFormat="1" ht="13.5" customHeight="1" thickBot="1">
      <c r="A72" s="618"/>
      <c r="B72" s="619"/>
      <c r="C72" s="620"/>
      <c r="D72" s="625"/>
      <c r="E72" s="627"/>
      <c r="F72" s="629"/>
      <c r="G72" s="631"/>
      <c r="H72" s="627"/>
      <c r="I72" s="627"/>
      <c r="J72" s="627"/>
      <c r="K72" s="627"/>
      <c r="L72" s="632">
        <f>SUM(L71:O71)</f>
        <v>32</v>
      </c>
      <c r="M72" s="633"/>
      <c r="N72" s="633"/>
      <c r="O72" s="634"/>
      <c r="P72" s="632">
        <f>SUM(P71:S71)</f>
        <v>0</v>
      </c>
      <c r="Q72" s="633"/>
      <c r="R72" s="633"/>
      <c r="S72" s="634"/>
      <c r="T72" s="632">
        <f>SUM(T71:W71)</f>
        <v>24</v>
      </c>
      <c r="U72" s="633"/>
      <c r="V72" s="633"/>
      <c r="W72" s="634"/>
      <c r="X72" s="632">
        <f>SUM(X71:AA71)</f>
        <v>24</v>
      </c>
      <c r="Y72" s="633"/>
      <c r="Z72" s="633"/>
      <c r="AA72" s="634"/>
      <c r="AB72" s="632">
        <f>SUM(AB71:AE71)</f>
        <v>24</v>
      </c>
      <c r="AC72" s="633"/>
      <c r="AD72" s="633"/>
      <c r="AE72" s="634"/>
      <c r="AF72" s="632">
        <f>SUM(AF71:AI71)</f>
        <v>16</v>
      </c>
      <c r="AG72" s="633"/>
      <c r="AH72" s="633"/>
      <c r="AI72" s="634"/>
      <c r="AJ72" s="632">
        <f>SUM(AJ71:AM71)</f>
        <v>0</v>
      </c>
      <c r="AK72" s="633"/>
      <c r="AL72" s="633"/>
      <c r="AM72" s="634"/>
      <c r="AN72" s="632">
        <f>SUM(AN71:AQ71)</f>
        <v>16</v>
      </c>
      <c r="AO72" s="633"/>
      <c r="AP72" s="633"/>
      <c r="AQ72" s="634"/>
      <c r="AS72" s="97">
        <f>SUM(L72:AQ72)</f>
        <v>136</v>
      </c>
    </row>
    <row r="73" spans="1:45" s="97" customFormat="1">
      <c r="A73" s="618"/>
      <c r="B73" s="619"/>
      <c r="C73" s="620"/>
      <c r="D73" s="646" t="s">
        <v>65</v>
      </c>
      <c r="E73" s="527"/>
      <c r="F73" s="647"/>
      <c r="G73" s="653" t="s">
        <v>66</v>
      </c>
      <c r="H73" s="562"/>
      <c r="I73" s="562"/>
      <c r="J73" s="562"/>
      <c r="K73" s="563"/>
      <c r="L73" s="728">
        <v>0</v>
      </c>
      <c r="M73" s="729"/>
      <c r="N73" s="729"/>
      <c r="O73" s="730"/>
      <c r="P73" s="728">
        <v>0</v>
      </c>
      <c r="Q73" s="729"/>
      <c r="R73" s="729"/>
      <c r="S73" s="730"/>
      <c r="T73" s="728">
        <v>0</v>
      </c>
      <c r="U73" s="729"/>
      <c r="V73" s="729"/>
      <c r="W73" s="730"/>
      <c r="X73" s="728">
        <v>0</v>
      </c>
      <c r="Y73" s="729"/>
      <c r="Z73" s="729"/>
      <c r="AA73" s="730"/>
      <c r="AB73" s="728">
        <v>0</v>
      </c>
      <c r="AC73" s="729"/>
      <c r="AD73" s="729"/>
      <c r="AE73" s="730"/>
      <c r="AF73" s="728">
        <v>0</v>
      </c>
      <c r="AG73" s="729"/>
      <c r="AH73" s="729"/>
      <c r="AI73" s="730"/>
      <c r="AJ73" s="728">
        <v>0</v>
      </c>
      <c r="AK73" s="729"/>
      <c r="AL73" s="729"/>
      <c r="AM73" s="730"/>
      <c r="AN73" s="728">
        <v>0</v>
      </c>
      <c r="AO73" s="729"/>
      <c r="AP73" s="729"/>
      <c r="AQ73" s="730"/>
      <c r="AS73" s="97">
        <f>SUM(L73:AQ73)</f>
        <v>0</v>
      </c>
    </row>
    <row r="74" spans="1:45" s="97" customFormat="1">
      <c r="A74" s="618"/>
      <c r="B74" s="619"/>
      <c r="C74" s="620"/>
      <c r="D74" s="648"/>
      <c r="E74" s="532"/>
      <c r="F74" s="649"/>
      <c r="G74" s="638" t="s">
        <v>67</v>
      </c>
      <c r="H74" s="639"/>
      <c r="I74" s="639"/>
      <c r="J74" s="639"/>
      <c r="K74" s="640"/>
      <c r="L74" s="731">
        <v>3</v>
      </c>
      <c r="M74" s="732"/>
      <c r="N74" s="732"/>
      <c r="O74" s="733"/>
      <c r="P74" s="731">
        <v>0</v>
      </c>
      <c r="Q74" s="732"/>
      <c r="R74" s="732"/>
      <c r="S74" s="733"/>
      <c r="T74" s="731">
        <v>1</v>
      </c>
      <c r="U74" s="732"/>
      <c r="V74" s="732"/>
      <c r="W74" s="733"/>
      <c r="X74" s="731">
        <v>1</v>
      </c>
      <c r="Y74" s="732"/>
      <c r="Z74" s="732"/>
      <c r="AA74" s="733"/>
      <c r="AB74" s="731">
        <v>1</v>
      </c>
      <c r="AC74" s="732"/>
      <c r="AD74" s="732"/>
      <c r="AE74" s="733"/>
      <c r="AF74" s="731">
        <v>1</v>
      </c>
      <c r="AG74" s="732"/>
      <c r="AH74" s="732"/>
      <c r="AI74" s="733"/>
      <c r="AJ74" s="731">
        <v>0</v>
      </c>
      <c r="AK74" s="732"/>
      <c r="AL74" s="732"/>
      <c r="AM74" s="733"/>
      <c r="AN74" s="731">
        <v>2</v>
      </c>
      <c r="AO74" s="732"/>
      <c r="AP74" s="732"/>
      <c r="AQ74" s="733"/>
      <c r="AS74" s="97">
        <f>SUM(L74:AQ74)</f>
        <v>9</v>
      </c>
    </row>
    <row r="75" spans="1:45" s="97" customFormat="1" ht="13.5" thickBot="1">
      <c r="A75" s="618"/>
      <c r="B75" s="619"/>
      <c r="C75" s="620"/>
      <c r="D75" s="650"/>
      <c r="E75" s="651"/>
      <c r="F75" s="652"/>
      <c r="G75" s="638" t="s">
        <v>12</v>
      </c>
      <c r="H75" s="639"/>
      <c r="I75" s="639"/>
      <c r="J75" s="639"/>
      <c r="K75" s="640"/>
      <c r="L75" s="734">
        <v>4</v>
      </c>
      <c r="M75" s="734"/>
      <c r="N75" s="734"/>
      <c r="O75" s="734"/>
      <c r="P75" s="734">
        <v>0</v>
      </c>
      <c r="Q75" s="734"/>
      <c r="R75" s="734"/>
      <c r="S75" s="734"/>
      <c r="T75" s="734">
        <v>3</v>
      </c>
      <c r="U75" s="734"/>
      <c r="V75" s="734"/>
      <c r="W75" s="734"/>
      <c r="X75" s="734">
        <v>3</v>
      </c>
      <c r="Y75" s="734"/>
      <c r="Z75" s="734"/>
      <c r="AA75" s="734"/>
      <c r="AB75" s="734">
        <v>2</v>
      </c>
      <c r="AC75" s="734"/>
      <c r="AD75" s="734"/>
      <c r="AE75" s="734"/>
      <c r="AF75" s="734">
        <v>2</v>
      </c>
      <c r="AG75" s="734"/>
      <c r="AH75" s="734"/>
      <c r="AI75" s="734"/>
      <c r="AJ75" s="734">
        <v>0</v>
      </c>
      <c r="AK75" s="734"/>
      <c r="AL75" s="734"/>
      <c r="AM75" s="734"/>
      <c r="AN75" s="734">
        <v>4</v>
      </c>
      <c r="AO75" s="734"/>
      <c r="AP75" s="734"/>
      <c r="AQ75" s="734"/>
      <c r="AS75" s="97">
        <f>SUM(L75:AQ75)</f>
        <v>18</v>
      </c>
    </row>
    <row r="76" spans="1:45" s="97" customFormat="1">
      <c r="A76" s="126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466"/>
      <c r="V76" s="127"/>
      <c r="W76" s="127"/>
      <c r="X76" s="127"/>
      <c r="Y76" s="466"/>
      <c r="Z76" s="127"/>
      <c r="AA76" s="127"/>
      <c r="AB76" s="127"/>
      <c r="AC76" s="127"/>
      <c r="AD76" s="466"/>
      <c r="AE76" s="467"/>
      <c r="AF76" s="128"/>
      <c r="AG76" s="495" t="s">
        <v>267</v>
      </c>
      <c r="AH76" s="127"/>
      <c r="AI76" s="127"/>
      <c r="AJ76" s="127"/>
      <c r="AK76" s="127"/>
      <c r="AL76" s="127"/>
      <c r="AM76" s="127"/>
      <c r="AN76" s="127"/>
      <c r="AO76" s="127"/>
      <c r="AP76" s="127"/>
      <c r="AQ76" s="129"/>
    </row>
    <row r="77" spans="1:45" s="97" customFormat="1" ht="14.25">
      <c r="A77" s="130" t="s">
        <v>68</v>
      </c>
      <c r="B77" s="131"/>
      <c r="C77" s="131"/>
      <c r="D77" s="131"/>
      <c r="E77" s="131"/>
      <c r="F77" s="131"/>
      <c r="G77" s="131"/>
      <c r="H77" s="469"/>
      <c r="I77" s="469"/>
      <c r="J77" s="469"/>
      <c r="K77" s="469"/>
      <c r="L77" s="469"/>
      <c r="M77" s="469"/>
      <c r="N77" s="469"/>
      <c r="O77" s="469"/>
      <c r="P77" s="469"/>
      <c r="Q77" s="469"/>
      <c r="R77" s="469"/>
      <c r="S77" s="469"/>
      <c r="T77" s="469"/>
      <c r="U77" s="469"/>
      <c r="V77" s="469"/>
      <c r="W77" s="469"/>
      <c r="X77" s="469"/>
      <c r="Y77" s="469"/>
      <c r="Z77" s="469"/>
      <c r="AA77" s="469"/>
      <c r="AB77" s="469"/>
      <c r="AC77" s="469"/>
      <c r="AD77" s="469"/>
      <c r="AE77" s="470"/>
      <c r="AF77" s="132"/>
      <c r="AG77" s="494"/>
      <c r="AH77" s="469"/>
      <c r="AI77" s="469"/>
      <c r="AJ77" s="469"/>
      <c r="AK77" s="469"/>
      <c r="AL77" s="469"/>
      <c r="AM77" s="469"/>
      <c r="AN77" s="469"/>
      <c r="AO77" s="469"/>
      <c r="AP77" s="469"/>
      <c r="AQ77" s="470"/>
    </row>
    <row r="78" spans="1:45" s="97" customFormat="1" ht="15.75">
      <c r="A78" s="47"/>
      <c r="B78" s="735" t="str">
        <f>'plan studiów I st. stacjon.'!B79</f>
        <v>1. Studenta obowiązuje na I roku udział we wszystkich zajęciach, na latach wyższych udział we wszystkich ćwiczeniach (audytoryjne, laboratoryjne, projektowe i seminaria)</v>
      </c>
      <c r="C78" s="735"/>
      <c r="D78" s="735"/>
      <c r="E78" s="735"/>
      <c r="F78" s="735"/>
      <c r="G78" s="735"/>
      <c r="H78" s="735"/>
      <c r="I78" s="735"/>
      <c r="J78" s="735"/>
      <c r="K78" s="735"/>
      <c r="L78" s="735"/>
      <c r="M78" s="735"/>
      <c r="N78" s="735"/>
      <c r="O78" s="735"/>
      <c r="P78" s="735"/>
      <c r="Q78" s="735"/>
      <c r="R78" s="735"/>
      <c r="S78" s="735"/>
      <c r="T78" s="735"/>
      <c r="U78" s="735"/>
      <c r="V78" s="735"/>
      <c r="W78" s="735"/>
      <c r="X78" s="735"/>
      <c r="Y78" s="735"/>
      <c r="Z78" s="735"/>
      <c r="AA78" s="735"/>
      <c r="AB78" s="735"/>
      <c r="AC78" s="735"/>
      <c r="AD78" s="735"/>
      <c r="AE78" s="736"/>
      <c r="AF78" s="134"/>
      <c r="AG78" s="493"/>
      <c r="AH78" s="133"/>
      <c r="AI78" s="133"/>
      <c r="AJ78" s="469"/>
      <c r="AK78" s="469"/>
      <c r="AL78" s="469"/>
      <c r="AM78" s="469"/>
      <c r="AN78" s="469"/>
      <c r="AO78" s="99"/>
      <c r="AP78" s="99"/>
      <c r="AQ78" s="135"/>
    </row>
    <row r="79" spans="1:45" s="97" customFormat="1" ht="15.75">
      <c r="A79" s="47"/>
      <c r="B79" s="735" t="str">
        <f>'plan studiów I st. stacjon.'!B80</f>
        <v>2. Język obcy kontynuowany do wyboru spośród: 1. angielski, 2. niemiecki</v>
      </c>
      <c r="C79" s="735"/>
      <c r="D79" s="735"/>
      <c r="E79" s="735"/>
      <c r="F79" s="735"/>
      <c r="G79" s="735"/>
      <c r="H79" s="735"/>
      <c r="I79" s="735"/>
      <c r="J79" s="735"/>
      <c r="K79" s="735"/>
      <c r="L79" s="735"/>
      <c r="M79" s="735"/>
      <c r="N79" s="735"/>
      <c r="O79" s="735"/>
      <c r="P79" s="735"/>
      <c r="Q79" s="735"/>
      <c r="R79" s="735"/>
      <c r="S79" s="735"/>
      <c r="T79" s="735"/>
      <c r="U79" s="735"/>
      <c r="V79" s="735"/>
      <c r="W79" s="735"/>
      <c r="X79" s="735"/>
      <c r="Y79" s="735"/>
      <c r="Z79" s="735"/>
      <c r="AA79" s="735"/>
      <c r="AB79" s="735"/>
      <c r="AC79" s="735"/>
      <c r="AD79" s="735"/>
      <c r="AE79" s="736"/>
      <c r="AF79" s="132"/>
      <c r="AG79" s="138"/>
      <c r="AH79" s="136"/>
      <c r="AI79" s="136"/>
      <c r="AJ79" s="137"/>
      <c r="AK79" s="139"/>
      <c r="AL79" s="469"/>
      <c r="AM79" s="469"/>
      <c r="AN79" s="139"/>
      <c r="AO79" s="139"/>
      <c r="AP79" s="139"/>
      <c r="AQ79" s="470"/>
    </row>
    <row r="80" spans="1:45" s="97" customFormat="1" ht="15.75">
      <c r="A80" s="47"/>
      <c r="B80" s="735" t="s">
        <v>271</v>
      </c>
      <c r="C80" s="735"/>
      <c r="D80" s="735"/>
      <c r="E80" s="735"/>
      <c r="F80" s="735"/>
      <c r="G80" s="735"/>
      <c r="H80" s="735"/>
      <c r="I80" s="735"/>
      <c r="J80" s="735"/>
      <c r="K80" s="735"/>
      <c r="L80" s="735"/>
      <c r="M80" s="735"/>
      <c r="N80" s="735"/>
      <c r="O80" s="735"/>
      <c r="P80" s="735"/>
      <c r="Q80" s="735"/>
      <c r="R80" s="735"/>
      <c r="S80" s="735"/>
      <c r="T80" s="735"/>
      <c r="U80" s="735"/>
      <c r="V80" s="735"/>
      <c r="W80" s="735"/>
      <c r="X80" s="735"/>
      <c r="Y80" s="735"/>
      <c r="Z80" s="735"/>
      <c r="AA80" s="735"/>
      <c r="AB80" s="735"/>
      <c r="AC80" s="735"/>
      <c r="AD80" s="735"/>
      <c r="AE80" s="736"/>
      <c r="AF80" s="132"/>
      <c r="AG80" s="137" t="s">
        <v>72</v>
      </c>
      <c r="AH80" s="137" t="s">
        <v>73</v>
      </c>
      <c r="AI80" s="131"/>
      <c r="AJ80" s="133"/>
      <c r="AK80" s="469"/>
      <c r="AL80" s="469"/>
      <c r="AM80" s="469"/>
      <c r="AN80" s="469"/>
      <c r="AO80" s="469"/>
      <c r="AP80" s="469"/>
      <c r="AQ80" s="140"/>
    </row>
    <row r="81" spans="1:43" s="97" customFormat="1" ht="15.75">
      <c r="A81" s="47"/>
      <c r="B81" s="735" t="str">
        <f>'plan studiów I st. stacjon.'!B82</f>
        <v xml:space="preserve">   Psychospołeczne aspekty sukcesu zawodowego;</v>
      </c>
      <c r="C81" s="735"/>
      <c r="D81" s="735"/>
      <c r="E81" s="735"/>
      <c r="F81" s="735"/>
      <c r="G81" s="735"/>
      <c r="H81" s="735"/>
      <c r="I81" s="735"/>
      <c r="J81" s="735"/>
      <c r="K81" s="735"/>
      <c r="L81" s="735"/>
      <c r="M81" s="735"/>
      <c r="N81" s="735"/>
      <c r="O81" s="735"/>
      <c r="P81" s="735"/>
      <c r="Q81" s="735"/>
      <c r="R81" s="735"/>
      <c r="S81" s="735"/>
      <c r="T81" s="735"/>
      <c r="U81" s="735"/>
      <c r="V81" s="735"/>
      <c r="W81" s="735"/>
      <c r="X81" s="735"/>
      <c r="Y81" s="735"/>
      <c r="Z81" s="735"/>
      <c r="AA81" s="735"/>
      <c r="AB81" s="735"/>
      <c r="AC81" s="735"/>
      <c r="AD81" s="735"/>
      <c r="AE81" s="736"/>
      <c r="AF81" s="132"/>
      <c r="AG81" s="136" t="s">
        <v>75</v>
      </c>
      <c r="AH81" s="136" t="s">
        <v>76</v>
      </c>
      <c r="AI81" s="141"/>
      <c r="AJ81" s="141"/>
      <c r="AK81" s="469"/>
      <c r="AL81" s="469"/>
      <c r="AM81" s="469"/>
      <c r="AN81" s="469"/>
      <c r="AO81" s="469"/>
      <c r="AP81" s="469"/>
      <c r="AQ81" s="470"/>
    </row>
    <row r="82" spans="1:43" s="97" customFormat="1" ht="15.75">
      <c r="A82" s="47"/>
      <c r="B82" s="735" t="str">
        <f>'plan studiów I st. stacjon.'!B83</f>
        <v>4. Studenta obowiązuje zaliczenie 4 tygodniowej praktyki ( 2 tyg.pr.zawodowej po roku II - 2 pkt ECTS i 2 tyg.pr.przeddyplomowej po roku III - 2 pkt ECTS).</v>
      </c>
      <c r="C82" s="735"/>
      <c r="D82" s="735"/>
      <c r="E82" s="735"/>
      <c r="F82" s="735"/>
      <c r="G82" s="735"/>
      <c r="H82" s="735"/>
      <c r="I82" s="735"/>
      <c r="J82" s="735"/>
      <c r="K82" s="735"/>
      <c r="L82" s="735"/>
      <c r="M82" s="735"/>
      <c r="N82" s="735"/>
      <c r="O82" s="735"/>
      <c r="P82" s="735"/>
      <c r="Q82" s="735"/>
      <c r="R82" s="735"/>
      <c r="S82" s="735"/>
      <c r="T82" s="735"/>
      <c r="U82" s="735"/>
      <c r="V82" s="735"/>
      <c r="W82" s="735"/>
      <c r="X82" s="735"/>
      <c r="Y82" s="735"/>
      <c r="Z82" s="735"/>
      <c r="AA82" s="735"/>
      <c r="AB82" s="735"/>
      <c r="AC82" s="735"/>
      <c r="AD82" s="735"/>
      <c r="AE82" s="736"/>
      <c r="AF82" s="132"/>
      <c r="AG82" s="137" t="s">
        <v>43</v>
      </c>
      <c r="AH82" s="144" t="s">
        <v>78</v>
      </c>
      <c r="AI82" s="131"/>
      <c r="AJ82" s="131"/>
      <c r="AK82" s="469"/>
      <c r="AL82" s="469"/>
      <c r="AM82" s="469"/>
      <c r="AN82" s="469"/>
      <c r="AO82" s="469"/>
      <c r="AP82" s="469"/>
      <c r="AQ82" s="470"/>
    </row>
    <row r="83" spans="1:43" s="97" customFormat="1" ht="15.75">
      <c r="A83" s="47"/>
      <c r="B83" s="735" t="str">
        <f>'plan studiów I st. stacjon.'!B84</f>
        <v>5. Student może wybrać alternatywny przedmiot z grupy przedmiotów obieralnych</v>
      </c>
      <c r="C83" s="735"/>
      <c r="D83" s="735"/>
      <c r="E83" s="735"/>
      <c r="F83" s="735"/>
      <c r="G83" s="735"/>
      <c r="H83" s="735"/>
      <c r="I83" s="735"/>
      <c r="J83" s="735"/>
      <c r="K83" s="735"/>
      <c r="L83" s="735"/>
      <c r="M83" s="735"/>
      <c r="N83" s="735"/>
      <c r="O83" s="735"/>
      <c r="P83" s="735"/>
      <c r="Q83" s="735"/>
      <c r="R83" s="735"/>
      <c r="S83" s="735"/>
      <c r="T83" s="735"/>
      <c r="U83" s="735"/>
      <c r="V83" s="735"/>
      <c r="W83" s="735"/>
      <c r="X83" s="735"/>
      <c r="Y83" s="735"/>
      <c r="Z83" s="735"/>
      <c r="AA83" s="735"/>
      <c r="AB83" s="735"/>
      <c r="AC83" s="735"/>
      <c r="AD83" s="735"/>
      <c r="AE83" s="736"/>
      <c r="AF83" s="132"/>
      <c r="AG83" s="137" t="s">
        <v>80</v>
      </c>
      <c r="AH83" s="137" t="s">
        <v>81</v>
      </c>
      <c r="AI83" s="131"/>
      <c r="AJ83" s="131"/>
      <c r="AK83" s="469"/>
      <c r="AL83" s="469"/>
      <c r="AM83" s="469"/>
      <c r="AN83" s="469"/>
      <c r="AO83" s="469"/>
      <c r="AP83" s="469"/>
      <c r="AQ83" s="470"/>
    </row>
    <row r="84" spans="1:43" s="97" customFormat="1" ht="15.75">
      <c r="A84" s="47"/>
      <c r="B84" s="735" t="str">
        <f>'plan studiów I st. stacjon.'!B85</f>
        <v>6. Student zobowiązany jest do napisania i obrony pracy dyplomowej (15 punktów ECTS)</v>
      </c>
      <c r="C84" s="735"/>
      <c r="D84" s="735"/>
      <c r="E84" s="735"/>
      <c r="F84" s="735"/>
      <c r="G84" s="735"/>
      <c r="H84" s="735"/>
      <c r="I84" s="735"/>
      <c r="J84" s="735"/>
      <c r="K84" s="735"/>
      <c r="L84" s="735"/>
      <c r="M84" s="735"/>
      <c r="N84" s="735"/>
      <c r="O84" s="735"/>
      <c r="P84" s="735"/>
      <c r="Q84" s="735"/>
      <c r="R84" s="735"/>
      <c r="S84" s="735"/>
      <c r="T84" s="735"/>
      <c r="U84" s="735"/>
      <c r="V84" s="735"/>
      <c r="W84" s="735"/>
      <c r="X84" s="735"/>
      <c r="Y84" s="735"/>
      <c r="Z84" s="735"/>
      <c r="AA84" s="735"/>
      <c r="AB84" s="735"/>
      <c r="AC84" s="735"/>
      <c r="AD84" s="735"/>
      <c r="AE84" s="736"/>
      <c r="AF84" s="132"/>
      <c r="AG84" s="137" t="s">
        <v>83</v>
      </c>
      <c r="AH84" s="137" t="s">
        <v>84</v>
      </c>
      <c r="AI84" s="131"/>
      <c r="AJ84" s="133"/>
      <c r="AK84" s="469"/>
      <c r="AL84" s="469"/>
      <c r="AM84" s="469"/>
      <c r="AN84" s="469"/>
      <c r="AO84" s="469"/>
      <c r="AP84" s="469"/>
      <c r="AQ84" s="470"/>
    </row>
    <row r="85" spans="1:43" s="97" customFormat="1" ht="15.75">
      <c r="A85" s="47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131"/>
      <c r="R85" s="131"/>
      <c r="S85" s="131"/>
      <c r="T85" s="133"/>
      <c r="U85" s="133"/>
      <c r="V85" s="133"/>
      <c r="W85" s="133"/>
      <c r="X85" s="133"/>
      <c r="Y85" s="133"/>
      <c r="Z85" s="133"/>
      <c r="AA85" s="133"/>
      <c r="AB85" s="469"/>
      <c r="AC85" s="469"/>
      <c r="AD85" s="469"/>
      <c r="AE85" s="470"/>
      <c r="AF85" s="132"/>
      <c r="AG85" s="136" t="s">
        <v>85</v>
      </c>
      <c r="AH85" s="136" t="s">
        <v>86</v>
      </c>
      <c r="AI85" s="131"/>
      <c r="AJ85" s="133"/>
      <c r="AK85" s="469"/>
      <c r="AL85" s="469"/>
      <c r="AM85" s="469"/>
      <c r="AN85" s="469"/>
      <c r="AO85" s="469"/>
      <c r="AP85" s="469"/>
      <c r="AQ85" s="470"/>
    </row>
    <row r="86" spans="1:43" s="97" customFormat="1" ht="15.75">
      <c r="A86" s="47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131"/>
      <c r="R86" s="131"/>
      <c r="S86" s="131"/>
      <c r="T86" s="133"/>
      <c r="U86" s="133"/>
      <c r="V86" s="133"/>
      <c r="W86" s="133"/>
      <c r="X86" s="133"/>
      <c r="Y86" s="133"/>
      <c r="Z86" s="133"/>
      <c r="AA86" s="133"/>
      <c r="AB86" s="469"/>
      <c r="AC86" s="469"/>
      <c r="AD86" s="469"/>
      <c r="AE86" s="470"/>
      <c r="AF86" s="132"/>
      <c r="AG86" s="514"/>
      <c r="AH86" s="136" t="s">
        <v>87</v>
      </c>
      <c r="AJ86" s="133"/>
      <c r="AK86" s="469"/>
      <c r="AL86" s="469"/>
      <c r="AM86" s="469"/>
      <c r="AN86" s="469"/>
      <c r="AO86" s="469"/>
      <c r="AP86" s="469"/>
      <c r="AQ86" s="470"/>
    </row>
    <row r="87" spans="1:43" s="97" customFormat="1" ht="15" thickBot="1">
      <c r="A87" s="146"/>
      <c r="B87" s="147"/>
      <c r="C87" s="147"/>
      <c r="D87" s="147"/>
      <c r="E87" s="148"/>
      <c r="F87" s="148"/>
      <c r="G87" s="148"/>
      <c r="H87" s="148"/>
      <c r="I87" s="148"/>
      <c r="J87" s="148"/>
      <c r="K87" s="147"/>
      <c r="L87" s="147"/>
      <c r="M87" s="147"/>
      <c r="N87" s="147"/>
      <c r="O87" s="147"/>
      <c r="P87" s="147"/>
      <c r="Q87" s="147"/>
      <c r="R87" s="147"/>
      <c r="S87" s="147"/>
      <c r="T87" s="149"/>
      <c r="U87" s="150"/>
      <c r="V87" s="150"/>
      <c r="W87" s="150"/>
      <c r="X87" s="149"/>
      <c r="Y87" s="150"/>
      <c r="Z87" s="150"/>
      <c r="AA87" s="150"/>
      <c r="AB87" s="150"/>
      <c r="AC87" s="150"/>
      <c r="AD87" s="150"/>
      <c r="AE87" s="151"/>
      <c r="AF87" s="642" t="s">
        <v>88</v>
      </c>
      <c r="AG87" s="643"/>
      <c r="AH87" s="644"/>
      <c r="AI87" s="644"/>
      <c r="AJ87" s="644"/>
      <c r="AK87" s="644"/>
      <c r="AL87" s="644"/>
      <c r="AM87" s="644"/>
      <c r="AN87" s="644"/>
      <c r="AO87" s="644"/>
      <c r="AP87" s="644"/>
      <c r="AQ87" s="645"/>
    </row>
    <row r="88" spans="1:43" s="97" customFormat="1" ht="25.35" customHeight="1">
      <c r="A88" s="515"/>
      <c r="B88" s="516"/>
      <c r="C88" s="517"/>
      <c r="D88" s="518" t="str">
        <f>D45</f>
        <v>PLAN  STUDIÓW  NR IX</v>
      </c>
      <c r="E88" s="519"/>
      <c r="F88" s="519"/>
      <c r="G88" s="519"/>
      <c r="H88" s="519"/>
      <c r="I88" s="519"/>
      <c r="J88" s="519"/>
      <c r="K88" s="519"/>
      <c r="L88" s="519"/>
      <c r="M88" s="519"/>
      <c r="N88" s="519"/>
      <c r="O88" s="519"/>
      <c r="P88" s="519"/>
      <c r="Q88" s="519"/>
      <c r="R88" s="519"/>
      <c r="S88" s="519"/>
      <c r="T88" s="519"/>
      <c r="U88" s="519"/>
      <c r="V88" s="519"/>
      <c r="W88" s="519"/>
      <c r="X88" s="519"/>
      <c r="Y88" s="519"/>
      <c r="Z88" s="519"/>
      <c r="AA88" s="519"/>
      <c r="AB88" s="520"/>
      <c r="AC88" s="520"/>
      <c r="AD88" s="520"/>
      <c r="AE88" s="521"/>
      <c r="AF88" s="526"/>
      <c r="AG88" s="527"/>
      <c r="AH88" s="527"/>
      <c r="AI88" s="527"/>
      <c r="AJ88" s="527"/>
      <c r="AK88" s="527"/>
      <c r="AL88" s="527"/>
      <c r="AM88" s="527"/>
      <c r="AN88" s="527"/>
      <c r="AO88" s="527"/>
      <c r="AP88" s="527"/>
      <c r="AQ88" s="528"/>
    </row>
    <row r="89" spans="1:43" s="97" customFormat="1" ht="25.35" customHeight="1">
      <c r="A89" s="529" t="s">
        <v>18</v>
      </c>
      <c r="B89" s="530"/>
      <c r="C89" s="531"/>
      <c r="D89" s="522"/>
      <c r="E89" s="523"/>
      <c r="F89" s="523"/>
      <c r="G89" s="523"/>
      <c r="H89" s="523"/>
      <c r="I89" s="523"/>
      <c r="J89" s="523"/>
      <c r="K89" s="523"/>
      <c r="L89" s="523"/>
      <c r="M89" s="523"/>
      <c r="N89" s="523"/>
      <c r="O89" s="523"/>
      <c r="P89" s="523"/>
      <c r="Q89" s="523"/>
      <c r="R89" s="523"/>
      <c r="S89" s="523"/>
      <c r="T89" s="523"/>
      <c r="U89" s="523"/>
      <c r="V89" s="523"/>
      <c r="W89" s="523"/>
      <c r="X89" s="523"/>
      <c r="Y89" s="523"/>
      <c r="Z89" s="523"/>
      <c r="AA89" s="523"/>
      <c r="AB89" s="524"/>
      <c r="AC89" s="524"/>
      <c r="AD89" s="524"/>
      <c r="AE89" s="525"/>
      <c r="AF89" s="529"/>
      <c r="AG89" s="532"/>
      <c r="AH89" s="532"/>
      <c r="AI89" s="532"/>
      <c r="AJ89" s="532"/>
      <c r="AK89" s="532"/>
      <c r="AL89" s="532"/>
      <c r="AM89" s="532"/>
      <c r="AN89" s="532"/>
      <c r="AO89" s="532"/>
      <c r="AP89" s="532"/>
      <c r="AQ89" s="533"/>
    </row>
    <row r="90" spans="1:43" s="97" customFormat="1" ht="16.350000000000001" customHeight="1">
      <c r="A90" s="529" t="s">
        <v>19</v>
      </c>
      <c r="B90" s="530"/>
      <c r="C90" s="531"/>
      <c r="D90" s="191" t="s">
        <v>3</v>
      </c>
      <c r="E90" s="454"/>
      <c r="F90" s="454"/>
      <c r="G90" s="454"/>
      <c r="H90" s="454"/>
      <c r="I90" s="98" t="str">
        <f>(D8)</f>
        <v>PROFIL OGÓLNOAKADEMICKI</v>
      </c>
      <c r="J90" s="3"/>
      <c r="K90" s="454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191"/>
      <c r="W90" s="191"/>
      <c r="X90" s="98"/>
      <c r="Y90" s="98"/>
      <c r="Z90" s="191"/>
      <c r="AA90" s="191"/>
      <c r="AB90" s="3"/>
      <c r="AC90" s="191"/>
      <c r="AD90" s="191"/>
      <c r="AE90" s="191"/>
      <c r="AF90" s="534"/>
      <c r="AG90" s="535"/>
      <c r="AH90" s="535"/>
      <c r="AI90" s="535"/>
      <c r="AJ90" s="535"/>
      <c r="AK90" s="535"/>
      <c r="AL90" s="535"/>
      <c r="AM90" s="535"/>
      <c r="AN90" s="535"/>
      <c r="AO90" s="535"/>
      <c r="AP90" s="535"/>
      <c r="AQ90" s="536"/>
    </row>
    <row r="91" spans="1:43" s="97" customFormat="1" ht="16.350000000000001" customHeight="1">
      <c r="A91" s="447"/>
      <c r="B91" s="448"/>
      <c r="C91" s="449"/>
      <c r="D91" s="191" t="s">
        <v>5</v>
      </c>
      <c r="E91" s="454"/>
      <c r="F91" s="454"/>
      <c r="G91" s="191"/>
      <c r="H91" s="191"/>
      <c r="I91" s="98" t="str">
        <f>(D9)</f>
        <v>STUDIA PIERWSZEGO STOPNIA (4-letnie inżynierskie)</v>
      </c>
      <c r="J91" s="3"/>
      <c r="K91" s="98"/>
      <c r="L91" s="98"/>
      <c r="M91" s="99"/>
      <c r="N91" s="454"/>
      <c r="O91" s="98"/>
      <c r="P91" s="98"/>
      <c r="Q91" s="98"/>
      <c r="R91" s="98"/>
      <c r="S91" s="98"/>
      <c r="T91" s="98"/>
      <c r="U91" s="98"/>
      <c r="V91" s="191"/>
      <c r="W91" s="191"/>
      <c r="X91" s="98"/>
      <c r="Y91" s="98"/>
      <c r="Z91" s="191"/>
      <c r="AA91" s="191"/>
      <c r="AB91" s="3"/>
      <c r="AC91" s="191"/>
      <c r="AD91" s="191"/>
      <c r="AE91" s="191"/>
      <c r="AF91" s="534"/>
      <c r="AG91" s="535"/>
      <c r="AH91" s="535"/>
      <c r="AI91" s="535"/>
      <c r="AJ91" s="535"/>
      <c r="AK91" s="535"/>
      <c r="AL91" s="535"/>
      <c r="AM91" s="535"/>
      <c r="AN91" s="535"/>
      <c r="AO91" s="535"/>
      <c r="AP91" s="535"/>
      <c r="AQ91" s="536"/>
    </row>
    <row r="92" spans="1:43" s="97" customFormat="1" ht="16.350000000000001" customHeight="1">
      <c r="A92" s="537" t="s">
        <v>20</v>
      </c>
      <c r="B92" s="530"/>
      <c r="C92" s="531"/>
      <c r="D92" s="191" t="s">
        <v>7</v>
      </c>
      <c r="E92" s="454"/>
      <c r="F92" s="454"/>
      <c r="G92" s="191"/>
      <c r="H92" s="191"/>
      <c r="I92" s="98" t="str">
        <f>D10</f>
        <v>STUDIA NIESTACJONARNE</v>
      </c>
      <c r="J92" s="3"/>
      <c r="K92" s="98"/>
      <c r="L92" s="98"/>
      <c r="M92" s="99"/>
      <c r="N92" s="454"/>
      <c r="O92" s="98"/>
      <c r="P92" s="98"/>
      <c r="Q92" s="98"/>
      <c r="R92" s="98"/>
      <c r="S92" s="98"/>
      <c r="T92" s="98"/>
      <c r="U92" s="98"/>
      <c r="V92" s="191"/>
      <c r="W92" s="191"/>
      <c r="X92" s="98"/>
      <c r="Y92" s="98"/>
      <c r="Z92" s="191"/>
      <c r="AA92" s="191"/>
      <c r="AB92" s="3"/>
      <c r="AC92" s="450"/>
      <c r="AD92" s="450"/>
      <c r="AE92" s="450"/>
      <c r="AF92" s="534" t="s">
        <v>184</v>
      </c>
      <c r="AG92" s="535"/>
      <c r="AH92" s="535"/>
      <c r="AI92" s="535"/>
      <c r="AJ92" s="535"/>
      <c r="AK92" s="535"/>
      <c r="AL92" s="535"/>
      <c r="AM92" s="535"/>
      <c r="AN92" s="535"/>
      <c r="AO92" s="535"/>
      <c r="AP92" s="535"/>
      <c r="AQ92" s="536"/>
    </row>
    <row r="93" spans="1:43" s="97" customFormat="1" ht="16.350000000000001" customHeight="1">
      <c r="A93" s="534" t="s">
        <v>22</v>
      </c>
      <c r="B93" s="535"/>
      <c r="C93" s="538"/>
      <c r="D93" s="191" t="s">
        <v>1</v>
      </c>
      <c r="E93" s="191"/>
      <c r="F93" s="191"/>
      <c r="G93" s="191"/>
      <c r="H93" s="191"/>
      <c r="I93" s="98" t="str">
        <f>(D7)</f>
        <v>INŻYNIERIA ŚRODOWISKA</v>
      </c>
      <c r="J93" s="3"/>
      <c r="K93" s="98"/>
      <c r="L93" s="98"/>
      <c r="M93" s="98"/>
      <c r="N93" s="454"/>
      <c r="O93" s="98"/>
      <c r="P93" s="98"/>
      <c r="Q93" s="98"/>
      <c r="R93" s="98"/>
      <c r="S93" s="98"/>
      <c r="T93" s="98"/>
      <c r="U93" s="98"/>
      <c r="V93" s="191"/>
      <c r="W93" s="191"/>
      <c r="X93" s="98"/>
      <c r="Y93" s="98"/>
      <c r="Z93" s="191"/>
      <c r="AA93" s="191"/>
      <c r="AB93" s="3"/>
      <c r="AC93" s="450"/>
      <c r="AD93" s="450"/>
      <c r="AE93" s="450"/>
      <c r="AF93" s="534" t="s">
        <v>23</v>
      </c>
      <c r="AG93" s="535"/>
      <c r="AH93" s="535"/>
      <c r="AI93" s="535"/>
      <c r="AJ93" s="535"/>
      <c r="AK93" s="535"/>
      <c r="AL93" s="535"/>
      <c r="AM93" s="535"/>
      <c r="AN93" s="535"/>
      <c r="AO93" s="535"/>
      <c r="AP93" s="535"/>
      <c r="AQ93" s="536"/>
    </row>
    <row r="94" spans="1:43" s="97" customFormat="1" ht="16.350000000000001" customHeight="1">
      <c r="A94" s="537" t="s">
        <v>24</v>
      </c>
      <c r="B94" s="530"/>
      <c r="C94" s="531"/>
      <c r="D94" s="5"/>
      <c r="E94" s="191"/>
      <c r="F94" s="191"/>
      <c r="G94" s="191"/>
      <c r="H94" s="191"/>
      <c r="I94" s="98"/>
      <c r="J94" s="3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191"/>
      <c r="W94" s="191"/>
      <c r="X94" s="98"/>
      <c r="Y94" s="98"/>
      <c r="Z94" s="191"/>
      <c r="AA94" s="191"/>
      <c r="AB94" s="3"/>
      <c r="AC94" s="191"/>
      <c r="AD94" s="191"/>
      <c r="AE94" s="191"/>
      <c r="AF94" s="537"/>
      <c r="AG94" s="530"/>
      <c r="AH94" s="530"/>
      <c r="AI94" s="530"/>
      <c r="AJ94" s="530"/>
      <c r="AK94" s="530"/>
      <c r="AL94" s="530"/>
      <c r="AM94" s="530"/>
      <c r="AN94" s="530"/>
      <c r="AO94" s="530"/>
      <c r="AP94" s="530"/>
      <c r="AQ94" s="539"/>
    </row>
    <row r="95" spans="1:43" s="97" customFormat="1" ht="16.350000000000001" customHeight="1" thickBot="1">
      <c r="A95" s="540"/>
      <c r="B95" s="541"/>
      <c r="C95" s="542"/>
      <c r="D95" s="100"/>
      <c r="E95" s="53"/>
      <c r="F95" s="53"/>
      <c r="G95" s="53"/>
      <c r="H95" s="53"/>
      <c r="I95" s="53"/>
      <c r="J95" s="53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461"/>
      <c r="W95" s="461"/>
      <c r="X95" s="101"/>
      <c r="Y95" s="101"/>
      <c r="Z95" s="461"/>
      <c r="AA95" s="461"/>
      <c r="AB95" s="53"/>
      <c r="AC95" s="459"/>
      <c r="AD95" s="459"/>
      <c r="AE95" s="459"/>
      <c r="AF95" s="543"/>
      <c r="AG95" s="544"/>
      <c r="AH95" s="544"/>
      <c r="AI95" s="544"/>
      <c r="AJ95" s="544"/>
      <c r="AK95" s="544"/>
      <c r="AL95" s="544"/>
      <c r="AM95" s="544"/>
      <c r="AN95" s="544"/>
      <c r="AO95" s="544"/>
      <c r="AP95" s="544"/>
      <c r="AQ95" s="545"/>
    </row>
    <row r="96" spans="1:43" s="97" customFormat="1" ht="6" customHeight="1" thickBot="1">
      <c r="A96" s="102"/>
      <c r="L96" s="466"/>
      <c r="M96" s="466"/>
      <c r="N96" s="466"/>
      <c r="O96" s="466"/>
      <c r="P96" s="466"/>
      <c r="Q96" s="466"/>
      <c r="R96" s="466"/>
      <c r="S96" s="466"/>
      <c r="T96" s="466"/>
      <c r="U96" s="466"/>
      <c r="V96" s="466"/>
      <c r="W96" s="466"/>
      <c r="X96" s="466"/>
      <c r="Y96" s="466"/>
      <c r="Z96" s="466"/>
      <c r="AA96" s="466"/>
      <c r="AB96" s="466"/>
      <c r="AC96" s="466"/>
      <c r="AD96" s="466"/>
      <c r="AE96" s="466"/>
      <c r="AF96" s="466"/>
      <c r="AG96" s="466"/>
      <c r="AH96" s="466"/>
      <c r="AI96" s="466"/>
      <c r="AJ96" s="466"/>
      <c r="AK96" s="466"/>
      <c r="AL96" s="466"/>
      <c r="AM96" s="466"/>
      <c r="AN96" s="466"/>
      <c r="AO96" s="466"/>
      <c r="AP96" s="103"/>
      <c r="AQ96" s="104"/>
    </row>
    <row r="97" spans="1:43" s="97" customFormat="1">
      <c r="A97" s="657" t="s">
        <v>89</v>
      </c>
      <c r="B97" s="737" t="s">
        <v>26</v>
      </c>
      <c r="C97" s="556"/>
      <c r="D97" s="660" t="s">
        <v>27</v>
      </c>
      <c r="E97" s="661"/>
      <c r="F97" s="662"/>
      <c r="G97" s="561" t="s">
        <v>28</v>
      </c>
      <c r="H97" s="562"/>
      <c r="I97" s="562"/>
      <c r="J97" s="562"/>
      <c r="K97" s="562"/>
      <c r="L97" s="561" t="s">
        <v>29</v>
      </c>
      <c r="M97" s="562"/>
      <c r="N97" s="562"/>
      <c r="O97" s="562"/>
      <c r="P97" s="562"/>
      <c r="Q97" s="562"/>
      <c r="R97" s="562"/>
      <c r="S97" s="562"/>
      <c r="T97" s="562"/>
      <c r="U97" s="562"/>
      <c r="V97" s="562"/>
      <c r="W97" s="562"/>
      <c r="X97" s="562"/>
      <c r="Y97" s="562"/>
      <c r="Z97" s="562"/>
      <c r="AA97" s="562"/>
      <c r="AB97" s="562"/>
      <c r="AC97" s="562"/>
      <c r="AD97" s="562"/>
      <c r="AE97" s="562"/>
      <c r="AF97" s="562"/>
      <c r="AG97" s="562"/>
      <c r="AH97" s="562"/>
      <c r="AI97" s="562"/>
      <c r="AJ97" s="562"/>
      <c r="AK97" s="562"/>
      <c r="AL97" s="562"/>
      <c r="AM97" s="562"/>
      <c r="AN97" s="562"/>
      <c r="AO97" s="562"/>
      <c r="AP97" s="562"/>
      <c r="AQ97" s="563"/>
    </row>
    <row r="98" spans="1:43" s="97" customFormat="1">
      <c r="A98" s="658"/>
      <c r="B98" s="738"/>
      <c r="C98" s="559"/>
      <c r="D98" s="663"/>
      <c r="E98" s="664"/>
      <c r="F98" s="665"/>
      <c r="G98" s="564" t="s">
        <v>30</v>
      </c>
      <c r="H98" s="567" t="s">
        <v>31</v>
      </c>
      <c r="I98" s="567"/>
      <c r="J98" s="567"/>
      <c r="K98" s="568"/>
      <c r="L98" s="569" t="s">
        <v>32</v>
      </c>
      <c r="M98" s="570"/>
      <c r="N98" s="570"/>
      <c r="O98" s="571"/>
      <c r="P98" s="569" t="s">
        <v>33</v>
      </c>
      <c r="Q98" s="570"/>
      <c r="R98" s="570"/>
      <c r="S98" s="571"/>
      <c r="T98" s="569" t="s">
        <v>34</v>
      </c>
      <c r="U98" s="570"/>
      <c r="V98" s="570"/>
      <c r="W98" s="571"/>
      <c r="X98" s="569" t="s">
        <v>185</v>
      </c>
      <c r="Y98" s="570"/>
      <c r="Z98" s="570"/>
      <c r="AA98" s="571"/>
      <c r="AB98" s="569" t="s">
        <v>36</v>
      </c>
      <c r="AC98" s="570"/>
      <c r="AD98" s="570"/>
      <c r="AE98" s="571"/>
      <c r="AF98" s="569" t="s">
        <v>37</v>
      </c>
      <c r="AG98" s="570"/>
      <c r="AH98" s="570"/>
      <c r="AI98" s="571"/>
      <c r="AJ98" s="569" t="s">
        <v>38</v>
      </c>
      <c r="AK98" s="570"/>
      <c r="AL98" s="570"/>
      <c r="AM98" s="571"/>
      <c r="AN98" s="569" t="s">
        <v>186</v>
      </c>
      <c r="AO98" s="570"/>
      <c r="AP98" s="570"/>
      <c r="AQ98" s="571"/>
    </row>
    <row r="99" spans="1:43" s="97" customFormat="1" ht="12.75" customHeight="1">
      <c r="A99" s="658"/>
      <c r="B99" s="738"/>
      <c r="C99" s="559"/>
      <c r="D99" s="572" t="s">
        <v>39</v>
      </c>
      <c r="E99" s="574" t="s">
        <v>40</v>
      </c>
      <c r="F99" s="577" t="s">
        <v>12</v>
      </c>
      <c r="G99" s="565"/>
      <c r="H99" s="567" t="s">
        <v>41</v>
      </c>
      <c r="I99" s="567" t="s">
        <v>42</v>
      </c>
      <c r="J99" s="567" t="s">
        <v>43</v>
      </c>
      <c r="K99" s="568" t="s">
        <v>44</v>
      </c>
      <c r="L99" s="592" t="s">
        <v>187</v>
      </c>
      <c r="M99" s="593"/>
      <c r="N99" s="593"/>
      <c r="O99" s="593"/>
      <c r="P99" s="593"/>
      <c r="Q99" s="593"/>
      <c r="R99" s="593"/>
      <c r="S99" s="593"/>
      <c r="T99" s="593"/>
      <c r="U99" s="593"/>
      <c r="V99" s="593"/>
      <c r="W99" s="593"/>
      <c r="X99" s="593"/>
      <c r="Y99" s="593"/>
      <c r="Z99" s="593"/>
      <c r="AA99" s="593"/>
      <c r="AB99" s="593"/>
      <c r="AC99" s="593"/>
      <c r="AD99" s="593"/>
      <c r="AE99" s="593"/>
      <c r="AF99" s="593"/>
      <c r="AG99" s="593"/>
      <c r="AH99" s="593"/>
      <c r="AI99" s="593"/>
      <c r="AJ99" s="593"/>
      <c r="AK99" s="593"/>
      <c r="AL99" s="593"/>
      <c r="AM99" s="593"/>
      <c r="AN99" s="593"/>
      <c r="AO99" s="593"/>
      <c r="AP99" s="593"/>
      <c r="AQ99" s="594"/>
    </row>
    <row r="100" spans="1:43" s="97" customFormat="1">
      <c r="A100" s="658"/>
      <c r="B100" s="738"/>
      <c r="C100" s="559"/>
      <c r="D100" s="572"/>
      <c r="E100" s="575"/>
      <c r="F100" s="578"/>
      <c r="G100" s="565"/>
      <c r="H100" s="567"/>
      <c r="I100" s="567"/>
      <c r="J100" s="567"/>
      <c r="K100" s="568"/>
      <c r="L100" s="583" t="s">
        <v>41</v>
      </c>
      <c r="M100" s="585" t="s">
        <v>42</v>
      </c>
      <c r="N100" s="581" t="s">
        <v>46</v>
      </c>
      <c r="O100" s="577" t="s">
        <v>47</v>
      </c>
      <c r="P100" s="583" t="s">
        <v>41</v>
      </c>
      <c r="Q100" s="585" t="s">
        <v>42</v>
      </c>
      <c r="R100" s="581" t="s">
        <v>46</v>
      </c>
      <c r="S100" s="577" t="s">
        <v>47</v>
      </c>
      <c r="T100" s="583" t="s">
        <v>41</v>
      </c>
      <c r="U100" s="585" t="s">
        <v>42</v>
      </c>
      <c r="V100" s="581" t="s">
        <v>46</v>
      </c>
      <c r="W100" s="577" t="s">
        <v>47</v>
      </c>
      <c r="X100" s="583" t="s">
        <v>41</v>
      </c>
      <c r="Y100" s="585" t="s">
        <v>42</v>
      </c>
      <c r="Z100" s="581" t="s">
        <v>46</v>
      </c>
      <c r="AA100" s="577" t="s">
        <v>47</v>
      </c>
      <c r="AB100" s="583" t="s">
        <v>41</v>
      </c>
      <c r="AC100" s="585" t="s">
        <v>42</v>
      </c>
      <c r="AD100" s="581" t="s">
        <v>46</v>
      </c>
      <c r="AE100" s="577" t="s">
        <v>47</v>
      </c>
      <c r="AF100" s="583" t="s">
        <v>41</v>
      </c>
      <c r="AG100" s="585" t="s">
        <v>42</v>
      </c>
      <c r="AH100" s="581" t="s">
        <v>46</v>
      </c>
      <c r="AI100" s="577" t="s">
        <v>47</v>
      </c>
      <c r="AJ100" s="583" t="s">
        <v>41</v>
      </c>
      <c r="AK100" s="585" t="s">
        <v>42</v>
      </c>
      <c r="AL100" s="581" t="s">
        <v>46</v>
      </c>
      <c r="AM100" s="577" t="s">
        <v>47</v>
      </c>
      <c r="AN100" s="583" t="s">
        <v>41</v>
      </c>
      <c r="AO100" s="585" t="s">
        <v>42</v>
      </c>
      <c r="AP100" s="581" t="s">
        <v>46</v>
      </c>
      <c r="AQ100" s="577" t="s">
        <v>47</v>
      </c>
    </row>
    <row r="101" spans="1:43" s="97" customFormat="1" ht="13.5" thickBot="1">
      <c r="A101" s="659"/>
      <c r="B101" s="739"/>
      <c r="C101" s="643"/>
      <c r="D101" s="573"/>
      <c r="E101" s="576"/>
      <c r="F101" s="579"/>
      <c r="G101" s="566"/>
      <c r="H101" s="580"/>
      <c r="I101" s="580"/>
      <c r="J101" s="580"/>
      <c r="K101" s="591"/>
      <c r="L101" s="584"/>
      <c r="M101" s="586"/>
      <c r="N101" s="582"/>
      <c r="O101" s="579"/>
      <c r="P101" s="584"/>
      <c r="Q101" s="586"/>
      <c r="R101" s="582"/>
      <c r="S101" s="579"/>
      <c r="T101" s="584"/>
      <c r="U101" s="586"/>
      <c r="V101" s="582"/>
      <c r="W101" s="579"/>
      <c r="X101" s="584"/>
      <c r="Y101" s="586"/>
      <c r="Z101" s="582"/>
      <c r="AA101" s="579"/>
      <c r="AB101" s="584"/>
      <c r="AC101" s="586"/>
      <c r="AD101" s="582"/>
      <c r="AE101" s="579"/>
      <c r="AF101" s="584"/>
      <c r="AG101" s="586"/>
      <c r="AH101" s="582"/>
      <c r="AI101" s="579"/>
      <c r="AJ101" s="584"/>
      <c r="AK101" s="586"/>
      <c r="AL101" s="582"/>
      <c r="AM101" s="579"/>
      <c r="AN101" s="584"/>
      <c r="AO101" s="586"/>
      <c r="AP101" s="582"/>
      <c r="AQ101" s="579"/>
    </row>
    <row r="102" spans="1:43" s="74" customFormat="1" ht="18" customHeight="1" thickBot="1">
      <c r="A102" s="105" t="s">
        <v>90</v>
      </c>
      <c r="B102" s="587" t="s">
        <v>91</v>
      </c>
      <c r="C102" s="587"/>
      <c r="D102" s="666"/>
      <c r="E102" s="667"/>
      <c r="F102" s="152"/>
      <c r="G102" s="475"/>
      <c r="H102" s="588"/>
      <c r="I102" s="588"/>
      <c r="J102" s="588"/>
      <c r="K102" s="588"/>
      <c r="L102" s="589"/>
      <c r="M102" s="589"/>
      <c r="N102" s="589"/>
      <c r="O102" s="589"/>
      <c r="P102" s="589"/>
      <c r="Q102" s="589"/>
      <c r="R102" s="589"/>
      <c r="S102" s="589"/>
      <c r="T102" s="589"/>
      <c r="U102" s="589"/>
      <c r="V102" s="589"/>
      <c r="W102" s="589"/>
      <c r="X102" s="589"/>
      <c r="Y102" s="589"/>
      <c r="Z102" s="589"/>
      <c r="AA102" s="589"/>
      <c r="AB102" s="589"/>
      <c r="AC102" s="589"/>
      <c r="AD102" s="589"/>
      <c r="AE102" s="589"/>
      <c r="AF102" s="589"/>
      <c r="AG102" s="589"/>
      <c r="AH102" s="589"/>
      <c r="AI102" s="589"/>
      <c r="AJ102" s="589"/>
      <c r="AK102" s="589"/>
      <c r="AL102" s="589"/>
      <c r="AM102" s="589"/>
      <c r="AN102" s="589"/>
      <c r="AO102" s="589"/>
      <c r="AP102" s="589"/>
      <c r="AQ102" s="590"/>
    </row>
    <row r="103" spans="1:43" s="97" customFormat="1" ht="18" customHeight="1">
      <c r="A103" s="19" t="s">
        <v>50</v>
      </c>
      <c r="B103" s="595" t="s">
        <v>92</v>
      </c>
      <c r="C103" s="596"/>
      <c r="D103" s="256">
        <v>3</v>
      </c>
      <c r="E103" s="257">
        <v>3</v>
      </c>
      <c r="F103" s="258">
        <v>13</v>
      </c>
      <c r="G103" s="222">
        <f>SUM(H103:K103)</f>
        <v>80</v>
      </c>
      <c r="H103" s="238">
        <f>(L103+P103+T103+X103+AB103+AF103+AJ103+AN103)</f>
        <v>40</v>
      </c>
      <c r="I103" s="238">
        <f t="shared" ref="I103:K103" si="8">(M103+Q103+U103+Y103+AC103+AG103+AK103+AO103)</f>
        <v>40</v>
      </c>
      <c r="J103" s="238">
        <f t="shared" si="8"/>
        <v>0</v>
      </c>
      <c r="K103" s="238">
        <f t="shared" si="8"/>
        <v>0</v>
      </c>
      <c r="L103" s="506">
        <v>16</v>
      </c>
      <c r="M103" s="240">
        <v>16</v>
      </c>
      <c r="N103" s="240"/>
      <c r="O103" s="241"/>
      <c r="P103" s="506">
        <v>16</v>
      </c>
      <c r="Q103" s="242">
        <v>8</v>
      </c>
      <c r="R103" s="242"/>
      <c r="S103" s="243"/>
      <c r="T103" s="506">
        <v>8</v>
      </c>
      <c r="U103" s="244">
        <v>16</v>
      </c>
      <c r="V103" s="244"/>
      <c r="W103" s="245"/>
      <c r="X103" s="155"/>
      <c r="Y103" s="156"/>
      <c r="Z103" s="156"/>
      <c r="AA103" s="57"/>
      <c r="AB103" s="155"/>
      <c r="AC103" s="156"/>
      <c r="AD103" s="156"/>
      <c r="AE103" s="57"/>
      <c r="AF103" s="155"/>
      <c r="AG103" s="156"/>
      <c r="AH103" s="156"/>
      <c r="AI103" s="57"/>
      <c r="AJ103" s="155"/>
      <c r="AK103" s="156"/>
      <c r="AL103" s="156"/>
      <c r="AM103" s="57"/>
      <c r="AN103" s="155"/>
      <c r="AO103" s="156"/>
      <c r="AP103" s="156"/>
      <c r="AQ103" s="57"/>
    </row>
    <row r="104" spans="1:43" s="97" customFormat="1" ht="18" customHeight="1">
      <c r="A104" s="28" t="s">
        <v>52</v>
      </c>
      <c r="B104" s="597" t="s">
        <v>93</v>
      </c>
      <c r="C104" s="598"/>
      <c r="D104" s="256">
        <v>1</v>
      </c>
      <c r="E104" s="257">
        <v>1</v>
      </c>
      <c r="F104" s="259">
        <v>4</v>
      </c>
      <c r="G104" s="222">
        <f>SUM(H104:K104)</f>
        <v>32</v>
      </c>
      <c r="H104" s="238">
        <f>(L104+P104+T104+X104+AB104+AF104+AJ104+AN104)</f>
        <v>16</v>
      </c>
      <c r="I104" s="238">
        <f t="shared" ref="I104" si="9">(M104+Q104+U104+Y104+AC104+AG104+AK104+AO104)</f>
        <v>0</v>
      </c>
      <c r="J104" s="238">
        <f t="shared" ref="J104" si="10">(N104+R104+V104+Z104+AD104+AH104+AL104+AP104)</f>
        <v>16</v>
      </c>
      <c r="K104" s="238">
        <f t="shared" ref="K104" si="11">(O104+S104+W104+AA104+AE104+AI104+AM104+AQ104)</f>
        <v>0</v>
      </c>
      <c r="L104" s="506">
        <v>16</v>
      </c>
      <c r="M104" s="246"/>
      <c r="N104" s="246">
        <v>16</v>
      </c>
      <c r="O104" s="247"/>
      <c r="P104" s="242"/>
      <c r="Q104" s="242"/>
      <c r="R104" s="242"/>
      <c r="S104" s="243"/>
      <c r="T104" s="244"/>
      <c r="U104" s="244"/>
      <c r="V104" s="244"/>
      <c r="W104" s="245"/>
      <c r="X104" s="157"/>
      <c r="Y104" s="63"/>
      <c r="Z104" s="63"/>
      <c r="AA104" s="64"/>
      <c r="AB104" s="157"/>
      <c r="AC104" s="63"/>
      <c r="AD104" s="63"/>
      <c r="AE104" s="64"/>
      <c r="AF104" s="157"/>
      <c r="AG104" s="63"/>
      <c r="AH104" s="63"/>
      <c r="AI104" s="64"/>
      <c r="AJ104" s="157"/>
      <c r="AK104" s="63"/>
      <c r="AL104" s="63"/>
      <c r="AM104" s="64"/>
      <c r="AN104" s="157"/>
      <c r="AO104" s="63"/>
      <c r="AP104" s="63"/>
      <c r="AQ104" s="64"/>
    </row>
    <row r="105" spans="1:43" s="97" customFormat="1" ht="18" customHeight="1">
      <c r="A105" s="28" t="s">
        <v>54</v>
      </c>
      <c r="B105" s="597" t="s">
        <v>94</v>
      </c>
      <c r="C105" s="598"/>
      <c r="D105" s="260">
        <v>1</v>
      </c>
      <c r="E105" s="261">
        <v>1</v>
      </c>
      <c r="F105" s="259">
        <v>5</v>
      </c>
      <c r="G105" s="222">
        <f t="shared" ref="G105:G112" si="12">SUM(H105:K105)</f>
        <v>40</v>
      </c>
      <c r="H105" s="238">
        <f t="shared" ref="H105:H112" si="13">(L105+P105+T105+X105+AB105+AF105+AJ105+AN105)</f>
        <v>16</v>
      </c>
      <c r="I105" s="238">
        <f t="shared" ref="I105:I112" si="14">(M105+Q105+U105+Y105+AC105+AG105+AK105+AO105)</f>
        <v>0</v>
      </c>
      <c r="J105" s="238">
        <f t="shared" ref="J105:J112" si="15">(N105+R105+V105+Z105+AD105+AH105+AL105+AP105)</f>
        <v>24</v>
      </c>
      <c r="K105" s="238">
        <f t="shared" ref="K105:K111" si="16">(O105+S105+W105+AA105+AE105+AI105+AM105+AQ105)</f>
        <v>0</v>
      </c>
      <c r="L105" s="248"/>
      <c r="M105" s="246"/>
      <c r="N105" s="246"/>
      <c r="O105" s="247"/>
      <c r="P105" s="506">
        <v>16</v>
      </c>
      <c r="Q105" s="242"/>
      <c r="R105" s="242">
        <v>24</v>
      </c>
      <c r="S105" s="243"/>
      <c r="T105" s="244"/>
      <c r="U105" s="244"/>
      <c r="V105" s="244"/>
      <c r="W105" s="245"/>
      <c r="X105" s="157"/>
      <c r="Y105" s="63"/>
      <c r="Z105" s="63"/>
      <c r="AA105" s="64"/>
      <c r="AB105" s="157"/>
      <c r="AC105" s="63"/>
      <c r="AD105" s="63"/>
      <c r="AE105" s="64"/>
      <c r="AF105" s="157"/>
      <c r="AG105" s="63"/>
      <c r="AH105" s="63"/>
      <c r="AI105" s="64"/>
      <c r="AJ105" s="157"/>
      <c r="AK105" s="63"/>
      <c r="AL105" s="63"/>
      <c r="AM105" s="64"/>
      <c r="AN105" s="157"/>
      <c r="AO105" s="63"/>
      <c r="AP105" s="63"/>
      <c r="AQ105" s="64"/>
    </row>
    <row r="106" spans="1:43" s="97" customFormat="1" ht="18" customHeight="1">
      <c r="A106" s="28" t="s">
        <v>56</v>
      </c>
      <c r="B106" s="597" t="s">
        <v>95</v>
      </c>
      <c r="C106" s="598"/>
      <c r="D106" s="260">
        <v>1</v>
      </c>
      <c r="E106" s="261">
        <v>2</v>
      </c>
      <c r="F106" s="259">
        <v>5</v>
      </c>
      <c r="G106" s="222">
        <f t="shared" si="12"/>
        <v>48</v>
      </c>
      <c r="H106" s="238">
        <f t="shared" si="13"/>
        <v>16</v>
      </c>
      <c r="I106" s="238">
        <f t="shared" si="14"/>
        <v>16</v>
      </c>
      <c r="J106" s="238">
        <f t="shared" si="15"/>
        <v>16</v>
      </c>
      <c r="K106" s="238">
        <f t="shared" si="16"/>
        <v>0</v>
      </c>
      <c r="L106" s="248"/>
      <c r="M106" s="246"/>
      <c r="N106" s="246"/>
      <c r="O106" s="247"/>
      <c r="P106" s="249"/>
      <c r="Q106" s="242"/>
      <c r="R106" s="242"/>
      <c r="S106" s="243"/>
      <c r="T106" s="506">
        <v>16</v>
      </c>
      <c r="U106" s="244">
        <v>16</v>
      </c>
      <c r="V106" s="244">
        <v>16</v>
      </c>
      <c r="W106" s="245"/>
      <c r="X106" s="157"/>
      <c r="Y106" s="63"/>
      <c r="Z106" s="63"/>
      <c r="AA106" s="64"/>
      <c r="AB106" s="157"/>
      <c r="AC106" s="63"/>
      <c r="AD106" s="63"/>
      <c r="AE106" s="64"/>
      <c r="AF106" s="157"/>
      <c r="AG106" s="63"/>
      <c r="AH106" s="63"/>
      <c r="AI106" s="64"/>
      <c r="AJ106" s="157"/>
      <c r="AK106" s="63"/>
      <c r="AL106" s="63"/>
      <c r="AM106" s="64"/>
      <c r="AN106" s="157"/>
      <c r="AO106" s="63"/>
      <c r="AP106" s="63"/>
      <c r="AQ106" s="64"/>
    </row>
    <row r="107" spans="1:43" s="97" customFormat="1" ht="18" customHeight="1">
      <c r="A107" s="28" t="s">
        <v>58</v>
      </c>
      <c r="B107" s="597" t="s">
        <v>96</v>
      </c>
      <c r="C107" s="598"/>
      <c r="D107" s="260">
        <v>1</v>
      </c>
      <c r="E107" s="261">
        <v>2</v>
      </c>
      <c r="F107" s="259">
        <v>4</v>
      </c>
      <c r="G107" s="222">
        <f t="shared" si="12"/>
        <v>32</v>
      </c>
      <c r="H107" s="238">
        <f t="shared" si="13"/>
        <v>16</v>
      </c>
      <c r="I107" s="238">
        <f t="shared" si="14"/>
        <v>8</v>
      </c>
      <c r="J107" s="238">
        <f t="shared" si="15"/>
        <v>8</v>
      </c>
      <c r="K107" s="238">
        <f t="shared" si="16"/>
        <v>0</v>
      </c>
      <c r="L107" s="248"/>
      <c r="M107" s="246"/>
      <c r="N107" s="246"/>
      <c r="O107" s="247"/>
      <c r="P107" s="249"/>
      <c r="Q107" s="250"/>
      <c r="R107" s="250"/>
      <c r="S107" s="251"/>
      <c r="T107" s="506">
        <v>16</v>
      </c>
      <c r="U107" s="250">
        <v>8</v>
      </c>
      <c r="V107" s="250">
        <v>8</v>
      </c>
      <c r="W107" s="251"/>
      <c r="X107" s="157"/>
      <c r="Y107" s="63"/>
      <c r="Z107" s="63"/>
      <c r="AA107" s="64"/>
      <c r="AB107" s="157"/>
      <c r="AC107" s="63"/>
      <c r="AD107" s="63"/>
      <c r="AE107" s="64"/>
      <c r="AF107" s="157"/>
      <c r="AG107" s="63"/>
      <c r="AH107" s="63"/>
      <c r="AI107" s="64"/>
      <c r="AJ107" s="157"/>
      <c r="AK107" s="63"/>
      <c r="AL107" s="63"/>
      <c r="AM107" s="64"/>
      <c r="AN107" s="157"/>
      <c r="AO107" s="63"/>
      <c r="AP107" s="63"/>
      <c r="AQ107" s="64"/>
    </row>
    <row r="108" spans="1:43" s="97" customFormat="1" ht="18" customHeight="1">
      <c r="A108" s="28" t="s">
        <v>60</v>
      </c>
      <c r="B108" s="597" t="s">
        <v>97</v>
      </c>
      <c r="C108" s="598"/>
      <c r="D108" s="260"/>
      <c r="E108" s="261">
        <v>2</v>
      </c>
      <c r="F108" s="229">
        <v>3</v>
      </c>
      <c r="G108" s="220">
        <f t="shared" si="12"/>
        <v>32</v>
      </c>
      <c r="H108" s="238">
        <f t="shared" si="13"/>
        <v>16</v>
      </c>
      <c r="I108" s="238">
        <f t="shared" si="14"/>
        <v>0</v>
      </c>
      <c r="J108" s="238">
        <f t="shared" si="15"/>
        <v>16</v>
      </c>
      <c r="K108" s="238">
        <f t="shared" si="16"/>
        <v>0</v>
      </c>
      <c r="L108" s="252">
        <v>16</v>
      </c>
      <c r="M108" s="444"/>
      <c r="N108" s="444">
        <v>16</v>
      </c>
      <c r="O108" s="445"/>
      <c r="P108" s="249"/>
      <c r="Q108" s="250"/>
      <c r="R108" s="250"/>
      <c r="S108" s="251"/>
      <c r="T108" s="249"/>
      <c r="U108" s="250"/>
      <c r="V108" s="250"/>
      <c r="W108" s="251"/>
      <c r="X108" s="157"/>
      <c r="Y108" s="63"/>
      <c r="Z108" s="63"/>
      <c r="AA108" s="64"/>
      <c r="AB108" s="157"/>
      <c r="AC108" s="63"/>
      <c r="AD108" s="63"/>
      <c r="AE108" s="64"/>
      <c r="AF108" s="157"/>
      <c r="AG108" s="63"/>
      <c r="AH108" s="63"/>
      <c r="AI108" s="64"/>
      <c r="AJ108" s="157"/>
      <c r="AK108" s="63"/>
      <c r="AL108" s="63"/>
      <c r="AM108" s="64"/>
      <c r="AN108" s="157"/>
      <c r="AO108" s="63"/>
      <c r="AP108" s="63"/>
      <c r="AQ108" s="64"/>
    </row>
    <row r="109" spans="1:43" s="97" customFormat="1" ht="18" customHeight="1">
      <c r="A109" s="28" t="s">
        <v>98</v>
      </c>
      <c r="B109" s="597" t="s">
        <v>99</v>
      </c>
      <c r="C109" s="598"/>
      <c r="D109" s="260"/>
      <c r="E109" s="261">
        <v>2</v>
      </c>
      <c r="F109" s="229">
        <v>4</v>
      </c>
      <c r="G109" s="220">
        <f t="shared" si="12"/>
        <v>32</v>
      </c>
      <c r="H109" s="238">
        <f t="shared" si="13"/>
        <v>0</v>
      </c>
      <c r="I109" s="238">
        <f t="shared" si="14"/>
        <v>0</v>
      </c>
      <c r="J109" s="238">
        <f t="shared" si="15"/>
        <v>32</v>
      </c>
      <c r="K109" s="238">
        <f t="shared" si="16"/>
        <v>0</v>
      </c>
      <c r="L109" s="253"/>
      <c r="M109" s="444"/>
      <c r="N109" s="444"/>
      <c r="O109" s="445"/>
      <c r="P109" s="249"/>
      <c r="Q109" s="250"/>
      <c r="R109" s="242">
        <v>16</v>
      </c>
      <c r="S109" s="243"/>
      <c r="T109" s="244"/>
      <c r="U109" s="244"/>
      <c r="V109" s="244">
        <v>16</v>
      </c>
      <c r="W109" s="251"/>
      <c r="X109" s="157"/>
      <c r="Y109" s="63"/>
      <c r="Z109" s="63"/>
      <c r="AA109" s="64"/>
      <c r="AB109" s="157"/>
      <c r="AC109" s="63"/>
      <c r="AD109" s="63"/>
      <c r="AE109" s="64"/>
      <c r="AF109" s="157"/>
      <c r="AG109" s="63"/>
      <c r="AH109" s="63"/>
      <c r="AI109" s="64"/>
      <c r="AJ109" s="157"/>
      <c r="AK109" s="63"/>
      <c r="AL109" s="63"/>
      <c r="AM109" s="64"/>
      <c r="AN109" s="157"/>
      <c r="AO109" s="63"/>
      <c r="AP109" s="63"/>
      <c r="AQ109" s="64"/>
    </row>
    <row r="110" spans="1:43" s="97" customFormat="1" ht="18" customHeight="1">
      <c r="A110" s="28" t="s">
        <v>100</v>
      </c>
      <c r="B110" s="597" t="s">
        <v>101</v>
      </c>
      <c r="C110" s="598"/>
      <c r="D110" s="262"/>
      <c r="E110" s="261">
        <v>2</v>
      </c>
      <c r="F110" s="229">
        <v>3</v>
      </c>
      <c r="G110" s="220">
        <f t="shared" si="12"/>
        <v>32</v>
      </c>
      <c r="H110" s="238">
        <f t="shared" si="13"/>
        <v>16</v>
      </c>
      <c r="I110" s="238">
        <f t="shared" si="14"/>
        <v>0</v>
      </c>
      <c r="J110" s="238">
        <f t="shared" si="15"/>
        <v>0</v>
      </c>
      <c r="K110" s="238">
        <f t="shared" si="16"/>
        <v>16</v>
      </c>
      <c r="L110" s="446"/>
      <c r="M110" s="444"/>
      <c r="N110" s="444"/>
      <c r="O110" s="445"/>
      <c r="P110" s="254"/>
      <c r="Q110" s="242"/>
      <c r="R110" s="242"/>
      <c r="S110" s="243"/>
      <c r="T110" s="244">
        <v>16</v>
      </c>
      <c r="U110" s="244"/>
      <c r="V110" s="244"/>
      <c r="W110" s="245">
        <v>16</v>
      </c>
      <c r="X110" s="157"/>
      <c r="Y110" s="63"/>
      <c r="Z110" s="63"/>
      <c r="AA110" s="64"/>
      <c r="AB110" s="157"/>
      <c r="AC110" s="63"/>
      <c r="AD110" s="63"/>
      <c r="AE110" s="64"/>
      <c r="AF110" s="157"/>
      <c r="AG110" s="63"/>
      <c r="AH110" s="63"/>
      <c r="AI110" s="64"/>
      <c r="AJ110" s="157"/>
      <c r="AK110" s="63"/>
      <c r="AL110" s="63"/>
      <c r="AM110" s="64"/>
      <c r="AN110" s="157"/>
      <c r="AO110" s="63"/>
      <c r="AP110" s="63"/>
      <c r="AQ110" s="64"/>
    </row>
    <row r="111" spans="1:43" s="97" customFormat="1" ht="18" customHeight="1">
      <c r="A111" s="28" t="s">
        <v>102</v>
      </c>
      <c r="B111" s="597" t="s">
        <v>103</v>
      </c>
      <c r="C111" s="598"/>
      <c r="D111" s="262"/>
      <c r="E111" s="261">
        <v>1</v>
      </c>
      <c r="F111" s="229">
        <v>3</v>
      </c>
      <c r="G111" s="220">
        <f t="shared" si="12"/>
        <v>16</v>
      </c>
      <c r="H111" s="238">
        <f t="shared" si="13"/>
        <v>16</v>
      </c>
      <c r="I111" s="238">
        <f t="shared" si="14"/>
        <v>0</v>
      </c>
      <c r="J111" s="238">
        <f t="shared" si="15"/>
        <v>0</v>
      </c>
      <c r="K111" s="238">
        <f t="shared" si="16"/>
        <v>0</v>
      </c>
      <c r="L111" s="446">
        <v>16</v>
      </c>
      <c r="M111" s="444"/>
      <c r="N111" s="444"/>
      <c r="O111" s="445"/>
      <c r="P111" s="254"/>
      <c r="Q111" s="242"/>
      <c r="R111" s="242"/>
      <c r="S111" s="243"/>
      <c r="T111" s="244"/>
      <c r="U111" s="244"/>
      <c r="V111" s="244"/>
      <c r="W111" s="245"/>
      <c r="X111" s="157"/>
      <c r="Y111" s="63"/>
      <c r="Z111" s="63"/>
      <c r="AA111" s="64"/>
      <c r="AB111" s="157"/>
      <c r="AC111" s="63"/>
      <c r="AD111" s="63"/>
      <c r="AE111" s="64"/>
      <c r="AF111" s="157"/>
      <c r="AG111" s="63"/>
      <c r="AH111" s="63"/>
      <c r="AI111" s="64"/>
      <c r="AJ111" s="157"/>
      <c r="AK111" s="63"/>
      <c r="AL111" s="63"/>
      <c r="AM111" s="64"/>
      <c r="AN111" s="157"/>
      <c r="AO111" s="63"/>
      <c r="AP111" s="63"/>
      <c r="AQ111" s="64"/>
    </row>
    <row r="112" spans="1:43" s="97" customFormat="1" ht="18" customHeight="1">
      <c r="A112" s="28" t="s">
        <v>104</v>
      </c>
      <c r="B112" s="597" t="s">
        <v>105</v>
      </c>
      <c r="C112" s="598"/>
      <c r="D112" s="262"/>
      <c r="E112" s="263">
        <v>2</v>
      </c>
      <c r="F112" s="229">
        <v>4</v>
      </c>
      <c r="G112" s="220">
        <f t="shared" si="12"/>
        <v>32</v>
      </c>
      <c r="H112" s="238">
        <f t="shared" si="13"/>
        <v>16</v>
      </c>
      <c r="I112" s="238">
        <f t="shared" si="14"/>
        <v>0</v>
      </c>
      <c r="J112" s="238">
        <f t="shared" si="15"/>
        <v>0</v>
      </c>
      <c r="K112" s="238">
        <v>16</v>
      </c>
      <c r="L112" s="446">
        <v>16</v>
      </c>
      <c r="M112" s="444"/>
      <c r="N112" s="444"/>
      <c r="O112" s="445">
        <v>16</v>
      </c>
      <c r="P112" s="242"/>
      <c r="Q112" s="242"/>
      <c r="R112" s="242"/>
      <c r="S112" s="243"/>
      <c r="T112" s="242"/>
      <c r="U112" s="242"/>
      <c r="V112" s="242"/>
      <c r="W112" s="243"/>
      <c r="X112" s="157"/>
      <c r="Y112" s="63"/>
      <c r="Z112" s="63"/>
      <c r="AA112" s="64"/>
      <c r="AB112" s="157"/>
      <c r="AC112" s="63"/>
      <c r="AD112" s="63"/>
      <c r="AE112" s="64"/>
      <c r="AF112" s="157"/>
      <c r="AG112" s="63"/>
      <c r="AH112" s="63"/>
      <c r="AI112" s="64"/>
      <c r="AJ112" s="157"/>
      <c r="AK112" s="63"/>
      <c r="AL112" s="63"/>
      <c r="AM112" s="64"/>
      <c r="AN112" s="157"/>
      <c r="AO112" s="63"/>
      <c r="AP112" s="63"/>
      <c r="AQ112" s="64"/>
    </row>
    <row r="113" spans="1:45" s="97" customFormat="1" ht="18" customHeight="1" thickBot="1">
      <c r="A113" s="35"/>
      <c r="B113" s="163"/>
      <c r="C113" s="164"/>
      <c r="D113" s="158"/>
      <c r="E113" s="165"/>
      <c r="F113" s="70"/>
      <c r="G113" s="222"/>
      <c r="H113" s="238"/>
      <c r="I113" s="222"/>
      <c r="J113" s="238"/>
      <c r="K113" s="222"/>
      <c r="L113" s="65"/>
      <c r="M113" s="63"/>
      <c r="N113" s="63"/>
      <c r="O113" s="64"/>
      <c r="P113" s="157"/>
      <c r="Q113" s="63"/>
      <c r="R113" s="63"/>
      <c r="S113" s="64"/>
      <c r="T113" s="157"/>
      <c r="U113" s="63"/>
      <c r="V113" s="63"/>
      <c r="W113" s="64"/>
      <c r="X113" s="157"/>
      <c r="Y113" s="63"/>
      <c r="Z113" s="63"/>
      <c r="AA113" s="64"/>
      <c r="AB113" s="157"/>
      <c r="AC113" s="63"/>
      <c r="AD113" s="63"/>
      <c r="AE113" s="64"/>
      <c r="AF113" s="157"/>
      <c r="AG113" s="63"/>
      <c r="AH113" s="63"/>
      <c r="AI113" s="64"/>
      <c r="AJ113" s="157"/>
      <c r="AK113" s="63"/>
      <c r="AL113" s="63"/>
      <c r="AM113" s="64"/>
      <c r="AN113" s="157"/>
      <c r="AO113" s="63"/>
      <c r="AP113" s="63"/>
      <c r="AQ113" s="64"/>
    </row>
    <row r="114" spans="1:45" s="97" customFormat="1" ht="13.5" customHeight="1" thickTop="1">
      <c r="A114" s="112"/>
      <c r="B114" s="603" t="s">
        <v>62</v>
      </c>
      <c r="C114" s="604"/>
      <c r="D114" s="607">
        <f t="shared" ref="D114:AQ114" si="17">SUM(D103:D113)</f>
        <v>7</v>
      </c>
      <c r="E114" s="609">
        <f t="shared" si="17"/>
        <v>18</v>
      </c>
      <c r="F114" s="611">
        <f t="shared" si="17"/>
        <v>48</v>
      </c>
      <c r="G114" s="613">
        <f t="shared" si="17"/>
        <v>376</v>
      </c>
      <c r="H114" s="609">
        <f t="shared" si="17"/>
        <v>168</v>
      </c>
      <c r="I114" s="609">
        <f t="shared" si="17"/>
        <v>64</v>
      </c>
      <c r="J114" s="609">
        <f t="shared" si="17"/>
        <v>112</v>
      </c>
      <c r="K114" s="611">
        <f t="shared" si="17"/>
        <v>32</v>
      </c>
      <c r="L114" s="113">
        <f t="shared" si="17"/>
        <v>80</v>
      </c>
      <c r="M114" s="114">
        <f t="shared" si="17"/>
        <v>16</v>
      </c>
      <c r="N114" s="114">
        <f t="shared" si="17"/>
        <v>32</v>
      </c>
      <c r="O114" s="115">
        <f t="shared" si="17"/>
        <v>16</v>
      </c>
      <c r="P114" s="113">
        <f t="shared" si="17"/>
        <v>32</v>
      </c>
      <c r="Q114" s="114">
        <f t="shared" si="17"/>
        <v>8</v>
      </c>
      <c r="R114" s="114">
        <f t="shared" si="17"/>
        <v>40</v>
      </c>
      <c r="S114" s="116">
        <f t="shared" si="17"/>
        <v>0</v>
      </c>
      <c r="T114" s="117">
        <f>SUM(T103:T113)</f>
        <v>56</v>
      </c>
      <c r="U114" s="114">
        <f>SUM(U103:U113)</f>
        <v>40</v>
      </c>
      <c r="V114" s="114">
        <f>SUM(V103:V113)</f>
        <v>40</v>
      </c>
      <c r="W114" s="116">
        <f>SUM(W103:W113)</f>
        <v>16</v>
      </c>
      <c r="X114" s="117">
        <f t="shared" si="17"/>
        <v>0</v>
      </c>
      <c r="Y114" s="114">
        <f t="shared" si="17"/>
        <v>0</v>
      </c>
      <c r="Z114" s="114">
        <f t="shared" si="17"/>
        <v>0</v>
      </c>
      <c r="AA114" s="115">
        <f t="shared" si="17"/>
        <v>0</v>
      </c>
      <c r="AB114" s="113">
        <f t="shared" si="17"/>
        <v>0</v>
      </c>
      <c r="AC114" s="114">
        <f t="shared" si="17"/>
        <v>0</v>
      </c>
      <c r="AD114" s="114">
        <f t="shared" si="17"/>
        <v>0</v>
      </c>
      <c r="AE114" s="116">
        <f t="shared" si="17"/>
        <v>0</v>
      </c>
      <c r="AF114" s="117">
        <f t="shared" si="17"/>
        <v>0</v>
      </c>
      <c r="AG114" s="114">
        <f t="shared" si="17"/>
        <v>0</v>
      </c>
      <c r="AH114" s="114">
        <f t="shared" si="17"/>
        <v>0</v>
      </c>
      <c r="AI114" s="115">
        <f t="shared" si="17"/>
        <v>0</v>
      </c>
      <c r="AJ114" s="113">
        <f t="shared" si="17"/>
        <v>0</v>
      </c>
      <c r="AK114" s="114">
        <f t="shared" si="17"/>
        <v>0</v>
      </c>
      <c r="AL114" s="114">
        <f t="shared" si="17"/>
        <v>0</v>
      </c>
      <c r="AM114" s="116">
        <f t="shared" si="17"/>
        <v>0</v>
      </c>
      <c r="AN114" s="117">
        <f t="shared" si="17"/>
        <v>0</v>
      </c>
      <c r="AO114" s="114">
        <f t="shared" si="17"/>
        <v>0</v>
      </c>
      <c r="AP114" s="114">
        <f t="shared" si="17"/>
        <v>0</v>
      </c>
      <c r="AQ114" s="116">
        <f t="shared" si="17"/>
        <v>0</v>
      </c>
    </row>
    <row r="115" spans="1:45" s="97" customFormat="1" ht="13.5" customHeight="1" thickBot="1">
      <c r="A115" s="118"/>
      <c r="B115" s="605"/>
      <c r="C115" s="606"/>
      <c r="D115" s="608"/>
      <c r="E115" s="610"/>
      <c r="F115" s="612"/>
      <c r="G115" s="668"/>
      <c r="H115" s="669"/>
      <c r="I115" s="669"/>
      <c r="J115" s="669"/>
      <c r="K115" s="670"/>
      <c r="L115" s="615">
        <f>SUM(L114:O114)</f>
        <v>144</v>
      </c>
      <c r="M115" s="616"/>
      <c r="N115" s="616"/>
      <c r="O115" s="617"/>
      <c r="P115" s="615">
        <f>SUM(P114:S114)</f>
        <v>80</v>
      </c>
      <c r="Q115" s="616"/>
      <c r="R115" s="616"/>
      <c r="S115" s="617"/>
      <c r="T115" s="615">
        <f>SUM(T114:W114)</f>
        <v>152</v>
      </c>
      <c r="U115" s="616"/>
      <c r="V115" s="616"/>
      <c r="W115" s="617"/>
      <c r="X115" s="615">
        <f>SUM(X114:AA114)</f>
        <v>0</v>
      </c>
      <c r="Y115" s="616"/>
      <c r="Z115" s="616"/>
      <c r="AA115" s="617"/>
      <c r="AB115" s="615">
        <f>SUM(AB114:AE114)</f>
        <v>0</v>
      </c>
      <c r="AC115" s="616"/>
      <c r="AD115" s="616"/>
      <c r="AE115" s="617"/>
      <c r="AF115" s="615">
        <f>SUM(AF114:AI114)</f>
        <v>0</v>
      </c>
      <c r="AG115" s="616"/>
      <c r="AH115" s="616"/>
      <c r="AI115" s="617"/>
      <c r="AJ115" s="615">
        <f>SUM(AJ114:AM114)</f>
        <v>0</v>
      </c>
      <c r="AK115" s="616"/>
      <c r="AL115" s="616"/>
      <c r="AM115" s="617"/>
      <c r="AN115" s="615">
        <f>SUM(AN114:AQ114)</f>
        <v>0</v>
      </c>
      <c r="AO115" s="616"/>
      <c r="AP115" s="616"/>
      <c r="AQ115" s="617"/>
    </row>
    <row r="116" spans="1:45" s="97" customFormat="1" ht="12.75" customHeight="1">
      <c r="A116" s="618" t="s">
        <v>106</v>
      </c>
      <c r="B116" s="619"/>
      <c r="C116" s="620"/>
      <c r="D116" s="621" t="s">
        <v>39</v>
      </c>
      <c r="E116" s="622" t="s">
        <v>40</v>
      </c>
      <c r="F116" s="577" t="s">
        <v>12</v>
      </c>
      <c r="G116" s="623" t="s">
        <v>30</v>
      </c>
      <c r="H116" s="567" t="s">
        <v>41</v>
      </c>
      <c r="I116" s="567" t="s">
        <v>42</v>
      </c>
      <c r="J116" s="567" t="s">
        <v>43</v>
      </c>
      <c r="K116" s="568" t="s">
        <v>44</v>
      </c>
      <c r="L116" s="569" t="s">
        <v>32</v>
      </c>
      <c r="M116" s="570"/>
      <c r="N116" s="570"/>
      <c r="O116" s="571"/>
      <c r="P116" s="569" t="s">
        <v>33</v>
      </c>
      <c r="Q116" s="570"/>
      <c r="R116" s="570"/>
      <c r="S116" s="571"/>
      <c r="T116" s="569" t="s">
        <v>34</v>
      </c>
      <c r="U116" s="570"/>
      <c r="V116" s="570"/>
      <c r="W116" s="571"/>
      <c r="X116" s="569" t="s">
        <v>185</v>
      </c>
      <c r="Y116" s="570"/>
      <c r="Z116" s="570"/>
      <c r="AA116" s="571"/>
      <c r="AB116" s="569" t="s">
        <v>36</v>
      </c>
      <c r="AC116" s="570"/>
      <c r="AD116" s="570"/>
      <c r="AE116" s="571"/>
      <c r="AF116" s="569" t="s">
        <v>37</v>
      </c>
      <c r="AG116" s="570"/>
      <c r="AH116" s="570"/>
      <c r="AI116" s="571"/>
      <c r="AJ116" s="569" t="s">
        <v>38</v>
      </c>
      <c r="AK116" s="570"/>
      <c r="AL116" s="570"/>
      <c r="AM116" s="571"/>
      <c r="AN116" s="569" t="s">
        <v>186</v>
      </c>
      <c r="AO116" s="570"/>
      <c r="AP116" s="570"/>
      <c r="AQ116" s="571"/>
    </row>
    <row r="117" spans="1:45" s="97" customFormat="1">
      <c r="A117" s="618"/>
      <c r="B117" s="619"/>
      <c r="C117" s="620"/>
      <c r="D117" s="572"/>
      <c r="E117" s="622"/>
      <c r="F117" s="578"/>
      <c r="G117" s="623"/>
      <c r="H117" s="567"/>
      <c r="I117" s="567"/>
      <c r="J117" s="567"/>
      <c r="K117" s="568"/>
      <c r="L117" s="583" t="s">
        <v>41</v>
      </c>
      <c r="M117" s="585" t="s">
        <v>42</v>
      </c>
      <c r="N117" s="581" t="s">
        <v>46</v>
      </c>
      <c r="O117" s="577" t="s">
        <v>47</v>
      </c>
      <c r="P117" s="583" t="s">
        <v>41</v>
      </c>
      <c r="Q117" s="585" t="s">
        <v>42</v>
      </c>
      <c r="R117" s="581" t="s">
        <v>46</v>
      </c>
      <c r="S117" s="577" t="s">
        <v>47</v>
      </c>
      <c r="T117" s="583" t="s">
        <v>41</v>
      </c>
      <c r="U117" s="585" t="s">
        <v>42</v>
      </c>
      <c r="V117" s="581" t="s">
        <v>46</v>
      </c>
      <c r="W117" s="577" t="s">
        <v>47</v>
      </c>
      <c r="X117" s="583" t="s">
        <v>41</v>
      </c>
      <c r="Y117" s="585" t="s">
        <v>42</v>
      </c>
      <c r="Z117" s="581" t="s">
        <v>46</v>
      </c>
      <c r="AA117" s="577" t="s">
        <v>47</v>
      </c>
      <c r="AB117" s="583" t="s">
        <v>41</v>
      </c>
      <c r="AC117" s="585" t="s">
        <v>42</v>
      </c>
      <c r="AD117" s="581" t="s">
        <v>46</v>
      </c>
      <c r="AE117" s="577" t="s">
        <v>47</v>
      </c>
      <c r="AF117" s="583" t="s">
        <v>41</v>
      </c>
      <c r="AG117" s="585" t="s">
        <v>42</v>
      </c>
      <c r="AH117" s="581" t="s">
        <v>46</v>
      </c>
      <c r="AI117" s="577" t="s">
        <v>47</v>
      </c>
      <c r="AJ117" s="583" t="s">
        <v>41</v>
      </c>
      <c r="AK117" s="585" t="s">
        <v>42</v>
      </c>
      <c r="AL117" s="581" t="s">
        <v>46</v>
      </c>
      <c r="AM117" s="577" t="s">
        <v>47</v>
      </c>
      <c r="AN117" s="583" t="s">
        <v>41</v>
      </c>
      <c r="AO117" s="585" t="s">
        <v>42</v>
      </c>
      <c r="AP117" s="581" t="s">
        <v>46</v>
      </c>
      <c r="AQ117" s="577" t="s">
        <v>47</v>
      </c>
    </row>
    <row r="118" spans="1:45" s="97" customFormat="1" ht="13.5" thickBot="1">
      <c r="A118" s="618"/>
      <c r="B118" s="619"/>
      <c r="C118" s="620"/>
      <c r="D118" s="573"/>
      <c r="E118" s="582"/>
      <c r="F118" s="579"/>
      <c r="G118" s="584"/>
      <c r="H118" s="580"/>
      <c r="I118" s="580"/>
      <c r="J118" s="580"/>
      <c r="K118" s="591"/>
      <c r="L118" s="584"/>
      <c r="M118" s="586"/>
      <c r="N118" s="582"/>
      <c r="O118" s="579"/>
      <c r="P118" s="584"/>
      <c r="Q118" s="586"/>
      <c r="R118" s="582"/>
      <c r="S118" s="579"/>
      <c r="T118" s="584"/>
      <c r="U118" s="586"/>
      <c r="V118" s="582"/>
      <c r="W118" s="579"/>
      <c r="X118" s="584"/>
      <c r="Y118" s="586"/>
      <c r="Z118" s="582"/>
      <c r="AA118" s="579"/>
      <c r="AB118" s="584"/>
      <c r="AC118" s="586"/>
      <c r="AD118" s="582"/>
      <c r="AE118" s="579"/>
      <c r="AF118" s="584"/>
      <c r="AG118" s="586"/>
      <c r="AH118" s="582"/>
      <c r="AI118" s="579"/>
      <c r="AJ118" s="584"/>
      <c r="AK118" s="586"/>
      <c r="AL118" s="582"/>
      <c r="AM118" s="579"/>
      <c r="AN118" s="584"/>
      <c r="AO118" s="586"/>
      <c r="AP118" s="582"/>
      <c r="AQ118" s="579"/>
    </row>
    <row r="119" spans="1:45" s="97" customFormat="1" ht="12.75" customHeight="1">
      <c r="A119" s="618"/>
      <c r="B119" s="619"/>
      <c r="C119" s="620"/>
      <c r="D119" s="624">
        <f t="shared" ref="D119:AQ119" si="18">SUM(D66+D114)</f>
        <v>7</v>
      </c>
      <c r="E119" s="626">
        <f t="shared" si="18"/>
        <v>26</v>
      </c>
      <c r="F119" s="626">
        <f t="shared" si="18"/>
        <v>66</v>
      </c>
      <c r="G119" s="630">
        <f t="shared" si="18"/>
        <v>512</v>
      </c>
      <c r="H119" s="626">
        <f t="shared" si="18"/>
        <v>232</v>
      </c>
      <c r="I119" s="626">
        <f t="shared" si="18"/>
        <v>64</v>
      </c>
      <c r="J119" s="626">
        <f t="shared" si="18"/>
        <v>184</v>
      </c>
      <c r="K119" s="626">
        <f t="shared" si="18"/>
        <v>32</v>
      </c>
      <c r="L119" s="121">
        <f t="shared" si="18"/>
        <v>112</v>
      </c>
      <c r="M119" s="122">
        <f t="shared" si="18"/>
        <v>16</v>
      </c>
      <c r="N119" s="122">
        <f t="shared" si="18"/>
        <v>32</v>
      </c>
      <c r="O119" s="124">
        <f t="shared" si="18"/>
        <v>16</v>
      </c>
      <c r="P119" s="125">
        <f t="shared" si="18"/>
        <v>32</v>
      </c>
      <c r="Q119" s="122">
        <f t="shared" si="18"/>
        <v>8</v>
      </c>
      <c r="R119" s="122">
        <f t="shared" si="18"/>
        <v>40</v>
      </c>
      <c r="S119" s="123">
        <f t="shared" si="18"/>
        <v>0</v>
      </c>
      <c r="T119" s="121">
        <f>SUM(T66+T114)</f>
        <v>56</v>
      </c>
      <c r="U119" s="122">
        <f>SUM(U66+U114)</f>
        <v>40</v>
      </c>
      <c r="V119" s="122">
        <f>SUM(V66+V114)</f>
        <v>64</v>
      </c>
      <c r="W119" s="124">
        <f>SUM(W66+W114)</f>
        <v>16</v>
      </c>
      <c r="X119" s="121">
        <f t="shared" si="18"/>
        <v>0</v>
      </c>
      <c r="Y119" s="122">
        <f t="shared" si="18"/>
        <v>0</v>
      </c>
      <c r="Z119" s="122">
        <f t="shared" si="18"/>
        <v>24</v>
      </c>
      <c r="AA119" s="124">
        <f t="shared" si="18"/>
        <v>0</v>
      </c>
      <c r="AB119" s="125">
        <f t="shared" si="18"/>
        <v>0</v>
      </c>
      <c r="AC119" s="122">
        <f t="shared" si="18"/>
        <v>0</v>
      </c>
      <c r="AD119" s="122">
        <f t="shared" si="18"/>
        <v>24</v>
      </c>
      <c r="AE119" s="123">
        <f t="shared" si="18"/>
        <v>0</v>
      </c>
      <c r="AF119" s="121">
        <f t="shared" si="18"/>
        <v>16</v>
      </c>
      <c r="AG119" s="122">
        <f t="shared" si="18"/>
        <v>0</v>
      </c>
      <c r="AH119" s="122">
        <f t="shared" si="18"/>
        <v>0</v>
      </c>
      <c r="AI119" s="124">
        <f t="shared" si="18"/>
        <v>0</v>
      </c>
      <c r="AJ119" s="125">
        <f t="shared" si="18"/>
        <v>0</v>
      </c>
      <c r="AK119" s="122">
        <f t="shared" si="18"/>
        <v>0</v>
      </c>
      <c r="AL119" s="122">
        <f t="shared" si="18"/>
        <v>0</v>
      </c>
      <c r="AM119" s="123">
        <f t="shared" si="18"/>
        <v>0</v>
      </c>
      <c r="AN119" s="121">
        <f t="shared" si="18"/>
        <v>16</v>
      </c>
      <c r="AO119" s="122">
        <f t="shared" si="18"/>
        <v>0</v>
      </c>
      <c r="AP119" s="122">
        <f t="shared" si="18"/>
        <v>0</v>
      </c>
      <c r="AQ119" s="124">
        <f t="shared" si="18"/>
        <v>0</v>
      </c>
      <c r="AS119" s="97" t="s">
        <v>64</v>
      </c>
    </row>
    <row r="120" spans="1:45" s="97" customFormat="1" ht="13.5" customHeight="1" thickBot="1">
      <c r="A120" s="618"/>
      <c r="B120" s="619"/>
      <c r="C120" s="620"/>
      <c r="D120" s="625"/>
      <c r="E120" s="627"/>
      <c r="F120" s="627"/>
      <c r="G120" s="631"/>
      <c r="H120" s="627"/>
      <c r="I120" s="627"/>
      <c r="J120" s="627"/>
      <c r="K120" s="627"/>
      <c r="L120" s="632">
        <f>SUM(L119:O119)</f>
        <v>176</v>
      </c>
      <c r="M120" s="633"/>
      <c r="N120" s="633"/>
      <c r="O120" s="634"/>
      <c r="P120" s="632">
        <f>SUM(P119:S119)</f>
        <v>80</v>
      </c>
      <c r="Q120" s="633"/>
      <c r="R120" s="633"/>
      <c r="S120" s="634"/>
      <c r="T120" s="632">
        <f>SUM(T119:W119)</f>
        <v>176</v>
      </c>
      <c r="U120" s="633"/>
      <c r="V120" s="633"/>
      <c r="W120" s="634"/>
      <c r="X120" s="632">
        <f>SUM(X119:AA119)</f>
        <v>24</v>
      </c>
      <c r="Y120" s="633"/>
      <c r="Z120" s="633"/>
      <c r="AA120" s="634"/>
      <c r="AB120" s="632">
        <f>SUM(AB119:AE119)</f>
        <v>24</v>
      </c>
      <c r="AC120" s="633"/>
      <c r="AD120" s="633"/>
      <c r="AE120" s="634"/>
      <c r="AF120" s="632">
        <f>SUM(AF119:AI119)</f>
        <v>16</v>
      </c>
      <c r="AG120" s="633"/>
      <c r="AH120" s="633"/>
      <c r="AI120" s="634"/>
      <c r="AJ120" s="632">
        <f>SUM(AJ119:AM119)</f>
        <v>0</v>
      </c>
      <c r="AK120" s="633"/>
      <c r="AL120" s="633"/>
      <c r="AM120" s="634"/>
      <c r="AN120" s="632">
        <f>SUM(AN119:AQ119)</f>
        <v>16</v>
      </c>
      <c r="AO120" s="633"/>
      <c r="AP120" s="633"/>
      <c r="AQ120" s="634"/>
      <c r="AS120" s="97">
        <f>SUM(L120:AQ120)</f>
        <v>512</v>
      </c>
    </row>
    <row r="121" spans="1:45" s="97" customFormat="1" ht="12.75" customHeight="1">
      <c r="A121" s="618"/>
      <c r="B121" s="619"/>
      <c r="C121" s="620"/>
      <c r="D121" s="646" t="s">
        <v>65</v>
      </c>
      <c r="E121" s="527"/>
      <c r="F121" s="647"/>
      <c r="G121" s="653" t="s">
        <v>66</v>
      </c>
      <c r="H121" s="562"/>
      <c r="I121" s="562"/>
      <c r="J121" s="562"/>
      <c r="K121" s="563"/>
      <c r="L121" s="654">
        <v>2</v>
      </c>
      <c r="M121" s="655"/>
      <c r="N121" s="655"/>
      <c r="O121" s="656"/>
      <c r="P121" s="654">
        <v>2</v>
      </c>
      <c r="Q121" s="655"/>
      <c r="R121" s="655"/>
      <c r="S121" s="656"/>
      <c r="T121" s="654">
        <v>3</v>
      </c>
      <c r="U121" s="655"/>
      <c r="V121" s="655"/>
      <c r="W121" s="656"/>
      <c r="X121" s="654">
        <v>0</v>
      </c>
      <c r="Y121" s="655"/>
      <c r="Z121" s="655"/>
      <c r="AA121" s="656"/>
      <c r="AB121" s="654">
        <v>0</v>
      </c>
      <c r="AC121" s="655"/>
      <c r="AD121" s="655"/>
      <c r="AE121" s="656"/>
      <c r="AF121" s="654">
        <v>0</v>
      </c>
      <c r="AG121" s="655"/>
      <c r="AH121" s="655"/>
      <c r="AI121" s="656"/>
      <c r="AJ121" s="654">
        <v>0</v>
      </c>
      <c r="AK121" s="655"/>
      <c r="AL121" s="655"/>
      <c r="AM121" s="656"/>
      <c r="AN121" s="654">
        <v>0</v>
      </c>
      <c r="AO121" s="655"/>
      <c r="AP121" s="655"/>
      <c r="AQ121" s="656"/>
      <c r="AS121" s="97">
        <f>SUM(L121:AQ121)</f>
        <v>7</v>
      </c>
    </row>
    <row r="122" spans="1:45" s="97" customFormat="1" ht="12.75" customHeight="1">
      <c r="A122" s="618"/>
      <c r="B122" s="619"/>
      <c r="C122" s="620"/>
      <c r="D122" s="648"/>
      <c r="E122" s="532"/>
      <c r="F122" s="649"/>
      <c r="G122" s="638" t="s">
        <v>67</v>
      </c>
      <c r="H122" s="639"/>
      <c r="I122" s="639"/>
      <c r="J122" s="639"/>
      <c r="K122" s="640"/>
      <c r="L122" s="674">
        <v>9</v>
      </c>
      <c r="M122" s="675"/>
      <c r="N122" s="675"/>
      <c r="O122" s="676"/>
      <c r="P122" s="674">
        <v>3</v>
      </c>
      <c r="Q122" s="675"/>
      <c r="R122" s="675"/>
      <c r="S122" s="676"/>
      <c r="T122" s="674">
        <v>7</v>
      </c>
      <c r="U122" s="675"/>
      <c r="V122" s="675"/>
      <c r="W122" s="676"/>
      <c r="X122" s="674">
        <v>3</v>
      </c>
      <c r="Y122" s="675"/>
      <c r="Z122" s="675"/>
      <c r="AA122" s="676"/>
      <c r="AB122" s="674">
        <v>1</v>
      </c>
      <c r="AC122" s="675"/>
      <c r="AD122" s="675"/>
      <c r="AE122" s="676"/>
      <c r="AF122" s="674">
        <v>1</v>
      </c>
      <c r="AG122" s="675"/>
      <c r="AH122" s="675"/>
      <c r="AI122" s="676"/>
      <c r="AJ122" s="674">
        <v>0</v>
      </c>
      <c r="AK122" s="675"/>
      <c r="AL122" s="675"/>
      <c r="AM122" s="676"/>
      <c r="AN122" s="674">
        <v>2</v>
      </c>
      <c r="AO122" s="675"/>
      <c r="AP122" s="675"/>
      <c r="AQ122" s="676"/>
      <c r="AS122" s="97">
        <f>SUM(L122:AQ122)</f>
        <v>26</v>
      </c>
    </row>
    <row r="123" spans="1:45" s="97" customFormat="1" ht="13.5" customHeight="1" thickBot="1">
      <c r="A123" s="618"/>
      <c r="B123" s="619"/>
      <c r="C123" s="620"/>
      <c r="D123" s="650"/>
      <c r="E123" s="651"/>
      <c r="F123" s="652"/>
      <c r="G123" s="638" t="s">
        <v>12</v>
      </c>
      <c r="H123" s="639"/>
      <c r="I123" s="639"/>
      <c r="J123" s="639"/>
      <c r="K123" s="640"/>
      <c r="L123" s="740">
        <v>23</v>
      </c>
      <c r="M123" s="741"/>
      <c r="N123" s="741"/>
      <c r="O123" s="742"/>
      <c r="P123" s="740">
        <v>11</v>
      </c>
      <c r="Q123" s="741"/>
      <c r="R123" s="741"/>
      <c r="S123" s="742"/>
      <c r="T123" s="740">
        <v>21</v>
      </c>
      <c r="U123" s="741"/>
      <c r="V123" s="741"/>
      <c r="W123" s="742"/>
      <c r="X123" s="740">
        <v>3</v>
      </c>
      <c r="Y123" s="741"/>
      <c r="Z123" s="741"/>
      <c r="AA123" s="742"/>
      <c r="AB123" s="740">
        <v>2</v>
      </c>
      <c r="AC123" s="741"/>
      <c r="AD123" s="741"/>
      <c r="AE123" s="742"/>
      <c r="AF123" s="740">
        <v>2</v>
      </c>
      <c r="AG123" s="741"/>
      <c r="AH123" s="741"/>
      <c r="AI123" s="742"/>
      <c r="AJ123" s="740">
        <v>0</v>
      </c>
      <c r="AK123" s="741"/>
      <c r="AL123" s="741"/>
      <c r="AM123" s="742"/>
      <c r="AN123" s="740">
        <v>4</v>
      </c>
      <c r="AO123" s="741"/>
      <c r="AP123" s="741"/>
      <c r="AQ123" s="742"/>
      <c r="AS123" s="97">
        <f>SUM(L123:AQ123)</f>
        <v>66</v>
      </c>
    </row>
    <row r="124" spans="1:45" s="97" customFormat="1">
      <c r="A124" s="126"/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466"/>
      <c r="V124" s="127"/>
      <c r="W124" s="127"/>
      <c r="X124" s="127"/>
      <c r="Y124" s="466"/>
      <c r="Z124" s="127"/>
      <c r="AA124" s="127"/>
      <c r="AB124" s="127"/>
      <c r="AC124" s="127"/>
      <c r="AD124" s="466"/>
      <c r="AE124" s="467"/>
      <c r="AF124" s="128"/>
      <c r="AG124" s="495" t="s">
        <v>267</v>
      </c>
      <c r="AH124" s="127"/>
      <c r="AI124" s="127"/>
      <c r="AJ124" s="127"/>
      <c r="AK124" s="127"/>
      <c r="AL124" s="127"/>
      <c r="AM124" s="127"/>
      <c r="AN124" s="127"/>
      <c r="AO124" s="127"/>
      <c r="AP124" s="127"/>
      <c r="AQ124" s="129"/>
    </row>
    <row r="125" spans="1:45" s="97" customFormat="1" ht="14.25">
      <c r="A125" s="130" t="s">
        <v>68</v>
      </c>
      <c r="B125" s="131"/>
      <c r="C125" s="131"/>
      <c r="D125" s="131"/>
      <c r="E125" s="131"/>
      <c r="F125" s="131"/>
      <c r="G125" s="131"/>
      <c r="H125" s="469"/>
      <c r="I125" s="469"/>
      <c r="J125" s="469"/>
      <c r="K125" s="469"/>
      <c r="L125" s="469"/>
      <c r="M125" s="469"/>
      <c r="N125" s="469"/>
      <c r="O125" s="469"/>
      <c r="P125" s="469"/>
      <c r="Q125" s="469"/>
      <c r="R125" s="469"/>
      <c r="S125" s="469"/>
      <c r="T125" s="469"/>
      <c r="U125" s="469"/>
      <c r="V125" s="469"/>
      <c r="W125" s="469"/>
      <c r="X125" s="469"/>
      <c r="Y125" s="469"/>
      <c r="Z125" s="469"/>
      <c r="AA125" s="469"/>
      <c r="AB125" s="469"/>
      <c r="AC125" s="469"/>
      <c r="AD125" s="469"/>
      <c r="AE125" s="470"/>
      <c r="AF125" s="132"/>
      <c r="AG125" s="494"/>
      <c r="AH125" s="469"/>
      <c r="AI125" s="469"/>
      <c r="AJ125" s="469"/>
      <c r="AK125" s="469"/>
      <c r="AL125" s="469"/>
      <c r="AM125" s="469"/>
      <c r="AN125" s="469"/>
      <c r="AO125" s="469"/>
      <c r="AP125" s="469"/>
      <c r="AQ125" s="470"/>
    </row>
    <row r="126" spans="1:45" s="97" customFormat="1" ht="15.75">
      <c r="A126" s="47"/>
      <c r="B126" s="191" t="str">
        <f>B78</f>
        <v>1. Studenta obowiązuje na I roku udział we wszystkich zajęciach, na latach wyższych udział we wszystkich ćwiczeniach (audytoryjne, laboratoryjne, projektowe i seminaria)</v>
      </c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131"/>
      <c r="R126" s="131"/>
      <c r="S126" s="131"/>
      <c r="T126" s="133"/>
      <c r="U126" s="133"/>
      <c r="V126" s="133"/>
      <c r="W126" s="133"/>
      <c r="X126" s="133"/>
      <c r="Y126" s="133"/>
      <c r="Z126" s="133"/>
      <c r="AA126" s="133"/>
      <c r="AB126" s="131"/>
      <c r="AC126" s="131"/>
      <c r="AD126" s="469"/>
      <c r="AE126" s="470"/>
      <c r="AF126" s="134"/>
      <c r="AG126" s="493"/>
      <c r="AH126" s="133"/>
      <c r="AI126" s="133"/>
      <c r="AJ126" s="469"/>
      <c r="AK126" s="469"/>
      <c r="AL126" s="469"/>
      <c r="AM126" s="469"/>
      <c r="AN126" s="469"/>
      <c r="AO126" s="99"/>
      <c r="AP126" s="99"/>
      <c r="AQ126" s="135"/>
    </row>
    <row r="127" spans="1:45" s="97" customFormat="1" ht="15.75">
      <c r="A127" s="47"/>
      <c r="B127" s="191" t="str">
        <f t="shared" ref="B127:B132" si="19">B79</f>
        <v>2. Język obcy kontynuowany do wyboru spośród: 1. angielski, 2. niemiecki</v>
      </c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  <c r="M127" s="191"/>
      <c r="N127" s="191"/>
      <c r="O127" s="191"/>
      <c r="P127" s="191"/>
      <c r="Q127" s="136"/>
      <c r="R127" s="136"/>
      <c r="S127" s="136"/>
      <c r="T127" s="137"/>
      <c r="U127" s="138"/>
      <c r="V127" s="137"/>
      <c r="W127" s="137"/>
      <c r="X127" s="137"/>
      <c r="Y127" s="138"/>
      <c r="Z127" s="137"/>
      <c r="AA127" s="137"/>
      <c r="AB127" s="469"/>
      <c r="AC127" s="469"/>
      <c r="AD127" s="469"/>
      <c r="AE127" s="470"/>
      <c r="AF127" s="132"/>
      <c r="AG127" s="138" t="s">
        <v>71</v>
      </c>
      <c r="AH127" s="136"/>
      <c r="AI127" s="136"/>
      <c r="AJ127" s="137"/>
      <c r="AK127" s="139"/>
      <c r="AL127" s="469"/>
      <c r="AM127" s="469"/>
      <c r="AN127" s="139"/>
      <c r="AO127" s="139"/>
      <c r="AP127" s="139"/>
      <c r="AQ127" s="470"/>
    </row>
    <row r="128" spans="1:45" s="97" customFormat="1" ht="15.75">
      <c r="A128" s="47"/>
      <c r="B128" s="191" t="str">
        <f t="shared" si="19"/>
        <v>3. Przedmioty humanistyczno-społeczne do wyboru: 1. Sem. I - Podstawy ekonomii                          lub Człowiek a środowisko; 2. Sem. VIII - Historia nauki i techniki lub</v>
      </c>
      <c r="C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131"/>
      <c r="R128" s="131"/>
      <c r="S128" s="131"/>
      <c r="T128" s="133"/>
      <c r="U128" s="133"/>
      <c r="V128" s="133"/>
      <c r="W128" s="133"/>
      <c r="X128" s="133"/>
      <c r="Y128" s="133"/>
      <c r="Z128" s="133"/>
      <c r="AA128" s="133"/>
      <c r="AB128" s="469"/>
      <c r="AC128" s="469"/>
      <c r="AD128" s="469"/>
      <c r="AE128" s="470"/>
      <c r="AF128" s="132"/>
      <c r="AG128" s="137" t="s">
        <v>72</v>
      </c>
      <c r="AH128" s="137" t="s">
        <v>73</v>
      </c>
      <c r="AI128" s="131"/>
      <c r="AJ128" s="133"/>
      <c r="AK128" s="469"/>
      <c r="AL128" s="469"/>
      <c r="AM128" s="469"/>
      <c r="AN128" s="469"/>
      <c r="AO128" s="469"/>
      <c r="AP128" s="469"/>
      <c r="AQ128" s="140"/>
    </row>
    <row r="129" spans="1:43" s="97" customFormat="1" ht="15.75">
      <c r="A129" s="47"/>
      <c r="B129" s="191" t="str">
        <f t="shared" si="19"/>
        <v xml:space="preserve">   Psychospołeczne aspekty sukcesu zawodowego;</v>
      </c>
      <c r="C129" s="74"/>
      <c r="D129" s="49"/>
      <c r="E129" s="49"/>
      <c r="F129" s="49"/>
      <c r="G129" s="74"/>
      <c r="H129" s="452"/>
      <c r="I129" s="452"/>
      <c r="J129" s="452"/>
      <c r="K129" s="452"/>
      <c r="L129" s="452"/>
      <c r="M129" s="452"/>
      <c r="N129" s="452"/>
      <c r="O129" s="452"/>
      <c r="P129" s="452"/>
      <c r="Q129" s="141"/>
      <c r="R129" s="141"/>
      <c r="S129" s="141"/>
      <c r="T129" s="141"/>
      <c r="U129" s="141"/>
      <c r="V129" s="141"/>
      <c r="W129" s="141"/>
      <c r="X129" s="141"/>
      <c r="Y129" s="141"/>
      <c r="Z129" s="141"/>
      <c r="AA129" s="141"/>
      <c r="AB129" s="469"/>
      <c r="AC129" s="469"/>
      <c r="AD129" s="469"/>
      <c r="AE129" s="470"/>
      <c r="AF129" s="132"/>
      <c r="AG129" s="136" t="s">
        <v>75</v>
      </c>
      <c r="AH129" s="136" t="s">
        <v>76</v>
      </c>
      <c r="AI129" s="141"/>
      <c r="AJ129" s="141"/>
      <c r="AK129" s="469"/>
      <c r="AL129" s="469"/>
      <c r="AM129" s="469"/>
      <c r="AN129" s="469"/>
      <c r="AO129" s="469"/>
      <c r="AP129" s="469"/>
      <c r="AQ129" s="470"/>
    </row>
    <row r="130" spans="1:43" s="97" customFormat="1" ht="15.75">
      <c r="A130" s="47"/>
      <c r="B130" s="191" t="str">
        <f t="shared" si="19"/>
        <v>4. Studenta obowiązuje zaliczenie 4 tygodniowej praktyki ( 2 tyg.pr.zawodowej po roku II - 2 pkt ECTS i 2 tyg.pr.przeddyplomowej po roku III - 2 pkt ECTS).</v>
      </c>
      <c r="C130" s="74"/>
      <c r="D130" s="74"/>
      <c r="E130" s="74"/>
      <c r="F130" s="74"/>
      <c r="G130" s="74"/>
      <c r="H130" s="74"/>
      <c r="I130" s="74"/>
      <c r="J130" s="74"/>
      <c r="K130" s="142"/>
      <c r="L130" s="74"/>
      <c r="M130" s="74"/>
      <c r="N130" s="74"/>
      <c r="O130" s="74"/>
      <c r="P130" s="74"/>
      <c r="Q130" s="143"/>
      <c r="R130" s="143"/>
      <c r="S130" s="143"/>
      <c r="T130" s="143"/>
      <c r="U130" s="131"/>
      <c r="V130" s="131"/>
      <c r="W130" s="131"/>
      <c r="X130" s="143"/>
      <c r="Y130" s="131"/>
      <c r="Z130" s="131"/>
      <c r="AA130" s="131"/>
      <c r="AB130" s="469"/>
      <c r="AC130" s="469"/>
      <c r="AD130" s="469"/>
      <c r="AE130" s="470"/>
      <c r="AF130" s="132"/>
      <c r="AG130" s="137" t="s">
        <v>43</v>
      </c>
      <c r="AH130" s="144" t="s">
        <v>78</v>
      </c>
      <c r="AI130" s="131"/>
      <c r="AJ130" s="131"/>
      <c r="AK130" s="469"/>
      <c r="AL130" s="469"/>
      <c r="AM130" s="469"/>
      <c r="AN130" s="469"/>
      <c r="AO130" s="469"/>
      <c r="AP130" s="469"/>
      <c r="AQ130" s="470"/>
    </row>
    <row r="131" spans="1:43" s="97" customFormat="1" ht="15.75">
      <c r="A131" s="47"/>
      <c r="B131" s="191" t="str">
        <f>B83</f>
        <v>5. Student może wybrać alternatywny przedmiot z grupy przedmiotów obieralnych</v>
      </c>
      <c r="C131" s="74"/>
      <c r="D131" s="74"/>
      <c r="E131" s="74"/>
      <c r="F131" s="74"/>
      <c r="G131" s="74"/>
      <c r="H131" s="3"/>
      <c r="I131" s="3"/>
      <c r="J131" s="3"/>
      <c r="K131" s="3"/>
      <c r="L131" s="3"/>
      <c r="M131" s="3"/>
      <c r="N131" s="3"/>
      <c r="O131" s="3"/>
      <c r="P131" s="3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469"/>
      <c r="AC131" s="469"/>
      <c r="AD131" s="469"/>
      <c r="AE131" s="470"/>
      <c r="AF131" s="132"/>
      <c r="AG131" s="137" t="s">
        <v>80</v>
      </c>
      <c r="AH131" s="137" t="s">
        <v>81</v>
      </c>
      <c r="AI131" s="131"/>
      <c r="AJ131" s="131"/>
      <c r="AK131" s="469"/>
      <c r="AL131" s="469"/>
      <c r="AM131" s="469"/>
      <c r="AN131" s="469"/>
      <c r="AO131" s="469"/>
      <c r="AP131" s="469"/>
      <c r="AQ131" s="470"/>
    </row>
    <row r="132" spans="1:43" s="97" customFormat="1" ht="15.75">
      <c r="A132" s="47"/>
      <c r="B132" s="191" t="str">
        <f t="shared" si="19"/>
        <v>6. Student zobowiązany jest do napisania i obrony pracy dyplomowej (15 punktów ECTS)</v>
      </c>
      <c r="C132" s="191"/>
      <c r="D132" s="74"/>
      <c r="E132" s="74"/>
      <c r="F132" s="7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131"/>
      <c r="R132" s="131"/>
      <c r="S132" s="131"/>
      <c r="T132" s="133"/>
      <c r="U132" s="133"/>
      <c r="V132" s="133"/>
      <c r="W132" s="133"/>
      <c r="X132" s="133"/>
      <c r="Y132" s="133"/>
      <c r="Z132" s="133"/>
      <c r="AA132" s="133"/>
      <c r="AB132" s="469"/>
      <c r="AC132" s="469"/>
      <c r="AD132" s="469"/>
      <c r="AE132" s="470"/>
      <c r="AF132" s="132"/>
      <c r="AG132" s="137" t="s">
        <v>83</v>
      </c>
      <c r="AH132" s="137" t="s">
        <v>84</v>
      </c>
      <c r="AI132" s="131"/>
      <c r="AJ132" s="133"/>
      <c r="AK132" s="469"/>
      <c r="AL132" s="469"/>
      <c r="AM132" s="469"/>
      <c r="AN132" s="469"/>
      <c r="AO132" s="469"/>
      <c r="AP132" s="469"/>
      <c r="AQ132" s="470"/>
    </row>
    <row r="133" spans="1:43" s="97" customFormat="1" ht="15.75">
      <c r="A133" s="47"/>
      <c r="B133" s="7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74"/>
      <c r="N133" s="74"/>
      <c r="O133" s="74"/>
      <c r="P133" s="74"/>
      <c r="Q133" s="143"/>
      <c r="R133" s="143"/>
      <c r="S133" s="143"/>
      <c r="T133" s="133"/>
      <c r="U133" s="133"/>
      <c r="V133" s="133"/>
      <c r="W133" s="133"/>
      <c r="X133" s="133"/>
      <c r="Y133" s="133"/>
      <c r="Z133" s="133"/>
      <c r="AA133" s="133"/>
      <c r="AB133" s="469"/>
      <c r="AC133" s="469"/>
      <c r="AD133" s="469"/>
      <c r="AE133" s="470"/>
      <c r="AF133" s="132"/>
      <c r="AG133" s="136" t="s">
        <v>85</v>
      </c>
      <c r="AH133" s="136" t="s">
        <v>86</v>
      </c>
      <c r="AI133" s="131"/>
      <c r="AJ133" s="133"/>
      <c r="AK133" s="469"/>
      <c r="AL133" s="469"/>
      <c r="AM133" s="469"/>
      <c r="AN133" s="469"/>
      <c r="AO133" s="469"/>
      <c r="AP133" s="469"/>
      <c r="AQ133" s="470"/>
    </row>
    <row r="134" spans="1:43" s="97" customFormat="1" ht="15.75">
      <c r="A134" s="47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131"/>
      <c r="R134" s="131"/>
      <c r="S134" s="131"/>
      <c r="T134" s="133"/>
      <c r="U134" s="133"/>
      <c r="V134" s="133"/>
      <c r="W134" s="133"/>
      <c r="X134" s="133"/>
      <c r="Y134" s="133"/>
      <c r="Z134" s="133"/>
      <c r="AA134" s="133"/>
      <c r="AB134" s="469"/>
      <c r="AC134" s="469"/>
      <c r="AD134" s="469"/>
      <c r="AE134" s="470"/>
      <c r="AF134" s="132"/>
      <c r="AG134" s="514"/>
      <c r="AH134" s="136" t="s">
        <v>87</v>
      </c>
      <c r="AJ134" s="133"/>
      <c r="AK134" s="469"/>
      <c r="AL134" s="469"/>
      <c r="AM134" s="469"/>
      <c r="AN134" s="469"/>
      <c r="AO134" s="469"/>
      <c r="AP134" s="469"/>
      <c r="AQ134" s="470"/>
    </row>
    <row r="135" spans="1:43" s="97" customFormat="1" ht="15" thickBot="1">
      <c r="A135" s="146"/>
      <c r="B135" s="147"/>
      <c r="C135" s="147"/>
      <c r="D135" s="147"/>
      <c r="E135" s="148"/>
      <c r="F135" s="148"/>
      <c r="G135" s="148"/>
      <c r="H135" s="148"/>
      <c r="I135" s="148"/>
      <c r="J135" s="148"/>
      <c r="K135" s="147"/>
      <c r="L135" s="147"/>
      <c r="M135" s="147"/>
      <c r="N135" s="147"/>
      <c r="O135" s="147"/>
      <c r="P135" s="147"/>
      <c r="Q135" s="147"/>
      <c r="R135" s="147"/>
      <c r="S135" s="147"/>
      <c r="T135" s="149"/>
      <c r="U135" s="150"/>
      <c r="V135" s="150"/>
      <c r="W135" s="150"/>
      <c r="X135" s="149"/>
      <c r="Y135" s="150"/>
      <c r="Z135" s="150"/>
      <c r="AA135" s="150"/>
      <c r="AB135" s="150"/>
      <c r="AC135" s="150"/>
      <c r="AD135" s="150"/>
      <c r="AE135" s="151"/>
      <c r="AF135" s="642" t="s">
        <v>107</v>
      </c>
      <c r="AG135" s="644"/>
      <c r="AH135" s="644"/>
      <c r="AI135" s="644"/>
      <c r="AJ135" s="644"/>
      <c r="AK135" s="644"/>
      <c r="AL135" s="644"/>
      <c r="AM135" s="644"/>
      <c r="AN135" s="644"/>
      <c r="AO135" s="644"/>
      <c r="AP135" s="644"/>
      <c r="AQ135" s="645"/>
    </row>
    <row r="136" spans="1:43" s="97" customFormat="1" ht="25.35" customHeight="1">
      <c r="A136" s="515"/>
      <c r="B136" s="516"/>
      <c r="C136" s="517"/>
      <c r="D136" s="518" t="str">
        <f>D45</f>
        <v>PLAN  STUDIÓW  NR IX</v>
      </c>
      <c r="E136" s="519"/>
      <c r="F136" s="519"/>
      <c r="G136" s="519"/>
      <c r="H136" s="519"/>
      <c r="I136" s="519"/>
      <c r="J136" s="519"/>
      <c r="K136" s="519"/>
      <c r="L136" s="519"/>
      <c r="M136" s="519"/>
      <c r="N136" s="519"/>
      <c r="O136" s="519"/>
      <c r="P136" s="519"/>
      <c r="Q136" s="519"/>
      <c r="R136" s="519"/>
      <c r="S136" s="519"/>
      <c r="T136" s="519"/>
      <c r="U136" s="519"/>
      <c r="V136" s="519"/>
      <c r="W136" s="519"/>
      <c r="X136" s="519"/>
      <c r="Y136" s="519"/>
      <c r="Z136" s="519"/>
      <c r="AA136" s="519"/>
      <c r="AB136" s="520"/>
      <c r="AC136" s="520"/>
      <c r="AD136" s="520"/>
      <c r="AE136" s="521"/>
      <c r="AF136" s="526"/>
      <c r="AG136" s="527"/>
      <c r="AH136" s="527"/>
      <c r="AI136" s="527"/>
      <c r="AJ136" s="527"/>
      <c r="AK136" s="527"/>
      <c r="AL136" s="527"/>
      <c r="AM136" s="527"/>
      <c r="AN136" s="527"/>
      <c r="AO136" s="527"/>
      <c r="AP136" s="527"/>
      <c r="AQ136" s="528"/>
    </row>
    <row r="137" spans="1:43" s="97" customFormat="1" ht="25.35" customHeight="1">
      <c r="A137" s="529" t="s">
        <v>18</v>
      </c>
      <c r="B137" s="530"/>
      <c r="C137" s="531"/>
      <c r="D137" s="522"/>
      <c r="E137" s="523"/>
      <c r="F137" s="523"/>
      <c r="G137" s="523"/>
      <c r="H137" s="523"/>
      <c r="I137" s="523"/>
      <c r="J137" s="523"/>
      <c r="K137" s="523"/>
      <c r="L137" s="523"/>
      <c r="M137" s="523"/>
      <c r="N137" s="523"/>
      <c r="O137" s="523"/>
      <c r="P137" s="523"/>
      <c r="Q137" s="523"/>
      <c r="R137" s="523"/>
      <c r="S137" s="523"/>
      <c r="T137" s="523"/>
      <c r="U137" s="523"/>
      <c r="V137" s="523"/>
      <c r="W137" s="523"/>
      <c r="X137" s="523"/>
      <c r="Y137" s="523"/>
      <c r="Z137" s="523"/>
      <c r="AA137" s="523"/>
      <c r="AB137" s="524"/>
      <c r="AC137" s="524"/>
      <c r="AD137" s="524"/>
      <c r="AE137" s="525"/>
      <c r="AF137" s="529"/>
      <c r="AG137" s="532"/>
      <c r="AH137" s="532"/>
      <c r="AI137" s="532"/>
      <c r="AJ137" s="532"/>
      <c r="AK137" s="532"/>
      <c r="AL137" s="532"/>
      <c r="AM137" s="532"/>
      <c r="AN137" s="532"/>
      <c r="AO137" s="532"/>
      <c r="AP137" s="532"/>
      <c r="AQ137" s="533"/>
    </row>
    <row r="138" spans="1:43" s="97" customFormat="1" ht="16.350000000000001" customHeight="1">
      <c r="A138" s="529" t="s">
        <v>19</v>
      </c>
      <c r="B138" s="530"/>
      <c r="C138" s="531"/>
      <c r="D138" s="191" t="s">
        <v>3</v>
      </c>
      <c r="E138" s="454"/>
      <c r="F138" s="454"/>
      <c r="G138" s="454"/>
      <c r="H138" s="454"/>
      <c r="I138" s="98" t="str">
        <f>(D8)</f>
        <v>PROFIL OGÓLNOAKADEMICKI</v>
      </c>
      <c r="J138" s="3"/>
      <c r="K138" s="454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191"/>
      <c r="W138" s="191"/>
      <c r="X138" s="98"/>
      <c r="Y138" s="98"/>
      <c r="Z138" s="191"/>
      <c r="AA138" s="191"/>
      <c r="AB138" s="3"/>
      <c r="AC138" s="191"/>
      <c r="AD138" s="191"/>
      <c r="AE138" s="191"/>
      <c r="AF138" s="534"/>
      <c r="AG138" s="535"/>
      <c r="AH138" s="535"/>
      <c r="AI138" s="535"/>
      <c r="AJ138" s="535"/>
      <c r="AK138" s="535"/>
      <c r="AL138" s="535"/>
      <c r="AM138" s="535"/>
      <c r="AN138" s="535"/>
      <c r="AO138" s="535"/>
      <c r="AP138" s="535"/>
      <c r="AQ138" s="536"/>
    </row>
    <row r="139" spans="1:43" s="97" customFormat="1" ht="16.350000000000001" customHeight="1">
      <c r="A139" s="537" t="s">
        <v>20</v>
      </c>
      <c r="B139" s="530"/>
      <c r="C139" s="531"/>
      <c r="D139" s="191" t="s">
        <v>5</v>
      </c>
      <c r="E139" s="454"/>
      <c r="F139" s="454"/>
      <c r="G139" s="191"/>
      <c r="H139" s="191"/>
      <c r="I139" s="98" t="str">
        <f>(D9)</f>
        <v>STUDIA PIERWSZEGO STOPNIA (4-letnie inżynierskie)</v>
      </c>
      <c r="J139" s="3"/>
      <c r="K139" s="98"/>
      <c r="L139" s="98"/>
      <c r="M139" s="99"/>
      <c r="N139" s="454"/>
      <c r="O139" s="98"/>
      <c r="P139" s="98"/>
      <c r="Q139" s="98"/>
      <c r="R139" s="98"/>
      <c r="S139" s="98"/>
      <c r="T139" s="98"/>
      <c r="U139" s="98"/>
      <c r="V139" s="191"/>
      <c r="W139" s="191"/>
      <c r="X139" s="98"/>
      <c r="Y139" s="98"/>
      <c r="Z139" s="191"/>
      <c r="AA139" s="191"/>
      <c r="AB139" s="3"/>
      <c r="AC139" s="450"/>
      <c r="AD139" s="450"/>
      <c r="AE139" s="450"/>
      <c r="AF139" s="534"/>
      <c r="AG139" s="535"/>
      <c r="AH139" s="535"/>
      <c r="AI139" s="535"/>
      <c r="AJ139" s="535"/>
      <c r="AK139" s="535"/>
      <c r="AL139" s="535"/>
      <c r="AM139" s="535"/>
      <c r="AN139" s="535"/>
      <c r="AO139" s="535"/>
      <c r="AP139" s="535"/>
      <c r="AQ139" s="536"/>
    </row>
    <row r="140" spans="1:43" s="97" customFormat="1" ht="16.350000000000001" customHeight="1">
      <c r="A140" s="457"/>
      <c r="B140" s="448"/>
      <c r="C140" s="449"/>
      <c r="D140" s="191" t="s">
        <v>7</v>
      </c>
      <c r="E140" s="454"/>
      <c r="F140" s="454"/>
      <c r="G140" s="191"/>
      <c r="H140" s="191"/>
      <c r="I140" s="98" t="str">
        <f>(D10)</f>
        <v>STUDIA NIESTACJONARNE</v>
      </c>
      <c r="J140" s="3"/>
      <c r="K140" s="98"/>
      <c r="L140" s="98"/>
      <c r="M140" s="99"/>
      <c r="N140" s="454"/>
      <c r="O140" s="98"/>
      <c r="P140" s="98"/>
      <c r="Q140" s="98"/>
      <c r="R140" s="98"/>
      <c r="S140" s="98"/>
      <c r="T140" s="98"/>
      <c r="U140" s="98"/>
      <c r="V140" s="191"/>
      <c r="W140" s="191"/>
      <c r="X140" s="98"/>
      <c r="Y140" s="98"/>
      <c r="Z140" s="191"/>
      <c r="AA140" s="191"/>
      <c r="AB140" s="3"/>
      <c r="AC140" s="450"/>
      <c r="AD140" s="450"/>
      <c r="AE140" s="450"/>
      <c r="AF140" s="534" t="s">
        <v>184</v>
      </c>
      <c r="AG140" s="535"/>
      <c r="AH140" s="535"/>
      <c r="AI140" s="535"/>
      <c r="AJ140" s="535"/>
      <c r="AK140" s="535"/>
      <c r="AL140" s="535"/>
      <c r="AM140" s="535"/>
      <c r="AN140" s="535"/>
      <c r="AO140" s="535"/>
      <c r="AP140" s="535"/>
      <c r="AQ140" s="536"/>
    </row>
    <row r="141" spans="1:43" s="97" customFormat="1" ht="16.350000000000001" customHeight="1">
      <c r="A141" s="534" t="s">
        <v>22</v>
      </c>
      <c r="B141" s="535"/>
      <c r="C141" s="538"/>
      <c r="D141" s="191" t="s">
        <v>1</v>
      </c>
      <c r="E141" s="191"/>
      <c r="F141" s="191"/>
      <c r="G141" s="191"/>
      <c r="H141" s="191"/>
      <c r="I141" s="98" t="str">
        <f>(D7)</f>
        <v>INŻYNIERIA ŚRODOWISKA</v>
      </c>
      <c r="J141" s="3"/>
      <c r="K141" s="98"/>
      <c r="L141" s="98"/>
      <c r="M141" s="98"/>
      <c r="N141" s="454"/>
      <c r="O141" s="98"/>
      <c r="P141" s="98"/>
      <c r="Q141" s="98"/>
      <c r="R141" s="98"/>
      <c r="S141" s="98"/>
      <c r="T141" s="98"/>
      <c r="U141" s="98"/>
      <c r="V141" s="191"/>
      <c r="W141" s="191"/>
      <c r="X141" s="98"/>
      <c r="Y141" s="98"/>
      <c r="Z141" s="191"/>
      <c r="AA141" s="191"/>
      <c r="AB141" s="3"/>
      <c r="AC141" s="450"/>
      <c r="AD141" s="450"/>
      <c r="AE141" s="450"/>
      <c r="AF141" s="534" t="s">
        <v>23</v>
      </c>
      <c r="AG141" s="535"/>
      <c r="AH141" s="535"/>
      <c r="AI141" s="535"/>
      <c r="AJ141" s="535"/>
      <c r="AK141" s="535"/>
      <c r="AL141" s="535"/>
      <c r="AM141" s="535"/>
      <c r="AN141" s="535"/>
      <c r="AO141" s="535"/>
      <c r="AP141" s="535"/>
      <c r="AQ141" s="536"/>
    </row>
    <row r="142" spans="1:43" s="97" customFormat="1" ht="16.350000000000001" customHeight="1">
      <c r="A142" s="537" t="s">
        <v>24</v>
      </c>
      <c r="B142" s="530"/>
      <c r="C142" s="531"/>
      <c r="D142" s="5"/>
      <c r="E142" s="191"/>
      <c r="F142" s="191"/>
      <c r="G142" s="191"/>
      <c r="H142" s="191"/>
      <c r="I142" s="98"/>
      <c r="J142" s="3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191"/>
      <c r="W142" s="191"/>
      <c r="X142" s="98"/>
      <c r="Y142" s="98"/>
      <c r="Z142" s="191"/>
      <c r="AA142" s="191"/>
      <c r="AB142" s="3"/>
      <c r="AC142" s="191"/>
      <c r="AD142" s="191"/>
      <c r="AE142" s="191"/>
      <c r="AF142" s="537"/>
      <c r="AG142" s="530"/>
      <c r="AH142" s="530"/>
      <c r="AI142" s="530"/>
      <c r="AJ142" s="530"/>
      <c r="AK142" s="530"/>
      <c r="AL142" s="530"/>
      <c r="AM142" s="530"/>
      <c r="AN142" s="530"/>
      <c r="AO142" s="530"/>
      <c r="AP142" s="530"/>
      <c r="AQ142" s="539"/>
    </row>
    <row r="143" spans="1:43" s="97" customFormat="1" ht="16.350000000000001" customHeight="1" thickBot="1">
      <c r="A143" s="540"/>
      <c r="B143" s="541"/>
      <c r="C143" s="542"/>
      <c r="D143" s="100"/>
      <c r="E143" s="53"/>
      <c r="F143" s="53"/>
      <c r="G143" s="53"/>
      <c r="H143" s="53"/>
      <c r="I143" s="53"/>
      <c r="J143" s="53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461"/>
      <c r="W143" s="461"/>
      <c r="X143" s="101"/>
      <c r="Y143" s="101"/>
      <c r="Z143" s="461"/>
      <c r="AA143" s="461"/>
      <c r="AB143" s="53"/>
      <c r="AC143" s="459"/>
      <c r="AD143" s="459"/>
      <c r="AE143" s="459"/>
      <c r="AF143" s="543"/>
      <c r="AG143" s="544"/>
      <c r="AH143" s="544"/>
      <c r="AI143" s="544"/>
      <c r="AJ143" s="544"/>
      <c r="AK143" s="544"/>
      <c r="AL143" s="544"/>
      <c r="AM143" s="544"/>
      <c r="AN143" s="544"/>
      <c r="AO143" s="544"/>
      <c r="AP143" s="544"/>
      <c r="AQ143" s="545"/>
    </row>
    <row r="144" spans="1:43" s="97" customFormat="1" ht="7.5" customHeight="1" thickBot="1">
      <c r="A144" s="167"/>
      <c r="B144" s="462"/>
      <c r="C144" s="462"/>
      <c r="D144" s="168"/>
      <c r="E144" s="469"/>
      <c r="F144" s="469"/>
      <c r="G144" s="469"/>
      <c r="H144" s="469"/>
      <c r="I144" s="469"/>
      <c r="J144" s="469"/>
      <c r="K144" s="169"/>
      <c r="L144" s="169"/>
      <c r="M144" s="169"/>
      <c r="N144" s="169"/>
      <c r="O144" s="169"/>
      <c r="P144" s="169"/>
      <c r="Q144" s="169"/>
      <c r="R144" s="169"/>
      <c r="S144" s="169"/>
      <c r="T144" s="169"/>
      <c r="U144" s="169"/>
      <c r="V144" s="139"/>
      <c r="W144" s="139"/>
      <c r="X144" s="169"/>
      <c r="Y144" s="169"/>
      <c r="Z144" s="139"/>
      <c r="AA144" s="139"/>
      <c r="AB144" s="136"/>
      <c r="AC144" s="136"/>
      <c r="AD144" s="136"/>
      <c r="AE144" s="136"/>
      <c r="AF144" s="136"/>
      <c r="AG144" s="136"/>
      <c r="AH144" s="136"/>
      <c r="AI144" s="136"/>
      <c r="AJ144" s="136"/>
      <c r="AK144" s="136"/>
      <c r="AL144" s="136"/>
      <c r="AM144" s="136"/>
      <c r="AN144" s="136"/>
      <c r="AO144" s="136"/>
      <c r="AP144" s="469"/>
      <c r="AQ144" s="470"/>
    </row>
    <row r="145" spans="1:43" s="97" customFormat="1">
      <c r="A145" s="657" t="s">
        <v>89</v>
      </c>
      <c r="B145" s="737" t="s">
        <v>26</v>
      </c>
      <c r="C145" s="556"/>
      <c r="D145" s="555" t="s">
        <v>27</v>
      </c>
      <c r="E145" s="556"/>
      <c r="F145" s="557"/>
      <c r="G145" s="680" t="s">
        <v>28</v>
      </c>
      <c r="H145" s="562"/>
      <c r="I145" s="562"/>
      <c r="J145" s="562"/>
      <c r="K145" s="562"/>
      <c r="L145" s="561" t="s">
        <v>108</v>
      </c>
      <c r="M145" s="562"/>
      <c r="N145" s="562"/>
      <c r="O145" s="562"/>
      <c r="P145" s="562"/>
      <c r="Q145" s="562"/>
      <c r="R145" s="562"/>
      <c r="S145" s="562"/>
      <c r="T145" s="562"/>
      <c r="U145" s="562"/>
      <c r="V145" s="562"/>
      <c r="W145" s="562"/>
      <c r="X145" s="562"/>
      <c r="Y145" s="562"/>
      <c r="Z145" s="562"/>
      <c r="AA145" s="562"/>
      <c r="AB145" s="562"/>
      <c r="AC145" s="562"/>
      <c r="AD145" s="562"/>
      <c r="AE145" s="562"/>
      <c r="AF145" s="562"/>
      <c r="AG145" s="562"/>
      <c r="AH145" s="562"/>
      <c r="AI145" s="562"/>
      <c r="AJ145" s="562"/>
      <c r="AK145" s="562"/>
      <c r="AL145" s="562"/>
      <c r="AM145" s="562"/>
      <c r="AN145" s="562"/>
      <c r="AO145" s="562"/>
      <c r="AP145" s="562"/>
      <c r="AQ145" s="563"/>
    </row>
    <row r="146" spans="1:43" s="97" customFormat="1">
      <c r="A146" s="658"/>
      <c r="B146" s="738"/>
      <c r="C146" s="559"/>
      <c r="D146" s="558"/>
      <c r="E146" s="559"/>
      <c r="F146" s="560"/>
      <c r="G146" s="583" t="s">
        <v>30</v>
      </c>
      <c r="H146" s="567" t="s">
        <v>31</v>
      </c>
      <c r="I146" s="567"/>
      <c r="J146" s="567"/>
      <c r="K146" s="568"/>
      <c r="L146" s="569" t="s">
        <v>32</v>
      </c>
      <c r="M146" s="570"/>
      <c r="N146" s="570"/>
      <c r="O146" s="571"/>
      <c r="P146" s="569" t="s">
        <v>33</v>
      </c>
      <c r="Q146" s="570"/>
      <c r="R146" s="570"/>
      <c r="S146" s="571"/>
      <c r="T146" s="569" t="s">
        <v>34</v>
      </c>
      <c r="U146" s="570"/>
      <c r="V146" s="570"/>
      <c r="W146" s="571"/>
      <c r="X146" s="569" t="s">
        <v>185</v>
      </c>
      <c r="Y146" s="570"/>
      <c r="Z146" s="570"/>
      <c r="AA146" s="571"/>
      <c r="AB146" s="569" t="s">
        <v>36</v>
      </c>
      <c r="AC146" s="570"/>
      <c r="AD146" s="570"/>
      <c r="AE146" s="571"/>
      <c r="AF146" s="569" t="s">
        <v>37</v>
      </c>
      <c r="AG146" s="570"/>
      <c r="AH146" s="570"/>
      <c r="AI146" s="571"/>
      <c r="AJ146" s="569" t="s">
        <v>38</v>
      </c>
      <c r="AK146" s="570"/>
      <c r="AL146" s="570"/>
      <c r="AM146" s="571"/>
      <c r="AN146" s="569" t="s">
        <v>186</v>
      </c>
      <c r="AO146" s="570"/>
      <c r="AP146" s="570"/>
      <c r="AQ146" s="571"/>
    </row>
    <row r="147" spans="1:43" s="97" customFormat="1" ht="12.75" customHeight="1">
      <c r="A147" s="658"/>
      <c r="B147" s="738"/>
      <c r="C147" s="559"/>
      <c r="D147" s="572" t="s">
        <v>39</v>
      </c>
      <c r="E147" s="574" t="s">
        <v>40</v>
      </c>
      <c r="F147" s="577" t="s">
        <v>12</v>
      </c>
      <c r="G147" s="623"/>
      <c r="H147" s="567" t="s">
        <v>41</v>
      </c>
      <c r="I147" s="567" t="s">
        <v>42</v>
      </c>
      <c r="J147" s="567" t="s">
        <v>43</v>
      </c>
      <c r="K147" s="568" t="s">
        <v>44</v>
      </c>
      <c r="L147" s="592" t="s">
        <v>187</v>
      </c>
      <c r="M147" s="593"/>
      <c r="N147" s="593"/>
      <c r="O147" s="593"/>
      <c r="P147" s="593"/>
      <c r="Q147" s="593"/>
      <c r="R147" s="593"/>
      <c r="S147" s="593"/>
      <c r="T147" s="593"/>
      <c r="U147" s="593"/>
      <c r="V147" s="593"/>
      <c r="W147" s="593"/>
      <c r="X147" s="593"/>
      <c r="Y147" s="593"/>
      <c r="Z147" s="593"/>
      <c r="AA147" s="593"/>
      <c r="AB147" s="593"/>
      <c r="AC147" s="593"/>
      <c r="AD147" s="593"/>
      <c r="AE147" s="593"/>
      <c r="AF147" s="593"/>
      <c r="AG147" s="593"/>
      <c r="AH147" s="593"/>
      <c r="AI147" s="593"/>
      <c r="AJ147" s="593"/>
      <c r="AK147" s="593"/>
      <c r="AL147" s="593"/>
      <c r="AM147" s="593"/>
      <c r="AN147" s="593"/>
      <c r="AO147" s="593"/>
      <c r="AP147" s="593"/>
      <c r="AQ147" s="594"/>
    </row>
    <row r="148" spans="1:43" s="97" customFormat="1">
      <c r="A148" s="658"/>
      <c r="B148" s="738"/>
      <c r="C148" s="559"/>
      <c r="D148" s="572"/>
      <c r="E148" s="575"/>
      <c r="F148" s="578"/>
      <c r="G148" s="623"/>
      <c r="H148" s="567"/>
      <c r="I148" s="567"/>
      <c r="J148" s="567"/>
      <c r="K148" s="568"/>
      <c r="L148" s="583" t="s">
        <v>41</v>
      </c>
      <c r="M148" s="585" t="s">
        <v>42</v>
      </c>
      <c r="N148" s="581" t="s">
        <v>46</v>
      </c>
      <c r="O148" s="577" t="s">
        <v>47</v>
      </c>
      <c r="P148" s="583" t="s">
        <v>41</v>
      </c>
      <c r="Q148" s="585" t="s">
        <v>42</v>
      </c>
      <c r="R148" s="581" t="s">
        <v>46</v>
      </c>
      <c r="S148" s="577" t="s">
        <v>47</v>
      </c>
      <c r="T148" s="583" t="s">
        <v>41</v>
      </c>
      <c r="U148" s="585" t="s">
        <v>42</v>
      </c>
      <c r="V148" s="581" t="s">
        <v>46</v>
      </c>
      <c r="W148" s="577" t="s">
        <v>47</v>
      </c>
      <c r="X148" s="583" t="s">
        <v>41</v>
      </c>
      <c r="Y148" s="585" t="s">
        <v>42</v>
      </c>
      <c r="Z148" s="581" t="s">
        <v>46</v>
      </c>
      <c r="AA148" s="577" t="s">
        <v>47</v>
      </c>
      <c r="AB148" s="583" t="s">
        <v>41</v>
      </c>
      <c r="AC148" s="585" t="s">
        <v>42</v>
      </c>
      <c r="AD148" s="581" t="s">
        <v>46</v>
      </c>
      <c r="AE148" s="577" t="s">
        <v>47</v>
      </c>
      <c r="AF148" s="583" t="s">
        <v>41</v>
      </c>
      <c r="AG148" s="585" t="s">
        <v>42</v>
      </c>
      <c r="AH148" s="581" t="s">
        <v>46</v>
      </c>
      <c r="AI148" s="577" t="s">
        <v>47</v>
      </c>
      <c r="AJ148" s="583" t="s">
        <v>41</v>
      </c>
      <c r="AK148" s="585" t="s">
        <v>42</v>
      </c>
      <c r="AL148" s="581" t="s">
        <v>46</v>
      </c>
      <c r="AM148" s="577" t="s">
        <v>47</v>
      </c>
      <c r="AN148" s="583" t="s">
        <v>41</v>
      </c>
      <c r="AO148" s="585" t="s">
        <v>42</v>
      </c>
      <c r="AP148" s="581" t="s">
        <v>46</v>
      </c>
      <c r="AQ148" s="577" t="s">
        <v>47</v>
      </c>
    </row>
    <row r="149" spans="1:43" s="97" customFormat="1" ht="13.5" thickBot="1">
      <c r="A149" s="659"/>
      <c r="B149" s="739"/>
      <c r="C149" s="643"/>
      <c r="D149" s="573"/>
      <c r="E149" s="576"/>
      <c r="F149" s="579"/>
      <c r="G149" s="584"/>
      <c r="H149" s="580"/>
      <c r="I149" s="580"/>
      <c r="J149" s="580"/>
      <c r="K149" s="591"/>
      <c r="L149" s="584"/>
      <c r="M149" s="586"/>
      <c r="N149" s="582"/>
      <c r="O149" s="579"/>
      <c r="P149" s="584"/>
      <c r="Q149" s="586"/>
      <c r="R149" s="582"/>
      <c r="S149" s="579"/>
      <c r="T149" s="584"/>
      <c r="U149" s="586"/>
      <c r="V149" s="582"/>
      <c r="W149" s="579"/>
      <c r="X149" s="584"/>
      <c r="Y149" s="586"/>
      <c r="Z149" s="582"/>
      <c r="AA149" s="579"/>
      <c r="AB149" s="584"/>
      <c r="AC149" s="586"/>
      <c r="AD149" s="582"/>
      <c r="AE149" s="579"/>
      <c r="AF149" s="584"/>
      <c r="AG149" s="586"/>
      <c r="AH149" s="582"/>
      <c r="AI149" s="579"/>
      <c r="AJ149" s="584"/>
      <c r="AK149" s="586"/>
      <c r="AL149" s="582"/>
      <c r="AM149" s="579"/>
      <c r="AN149" s="584"/>
      <c r="AO149" s="586"/>
      <c r="AP149" s="582"/>
      <c r="AQ149" s="579"/>
    </row>
    <row r="150" spans="1:43" s="166" customFormat="1" ht="18" customHeight="1" thickBot="1">
      <c r="A150" s="105" t="s">
        <v>109</v>
      </c>
      <c r="B150" s="587" t="s">
        <v>110</v>
      </c>
      <c r="C150" s="587"/>
      <c r="D150" s="681"/>
      <c r="E150" s="681"/>
      <c r="F150" s="473"/>
      <c r="G150" s="473"/>
      <c r="H150" s="681"/>
      <c r="I150" s="681"/>
      <c r="J150" s="681"/>
      <c r="K150" s="681"/>
      <c r="L150" s="681"/>
      <c r="M150" s="681"/>
      <c r="N150" s="681"/>
      <c r="O150" s="681"/>
      <c r="P150" s="681"/>
      <c r="Q150" s="681"/>
      <c r="R150" s="681"/>
      <c r="S150" s="681"/>
      <c r="T150" s="681"/>
      <c r="U150" s="681"/>
      <c r="V150" s="681"/>
      <c r="W150" s="681"/>
      <c r="X150" s="681"/>
      <c r="Y150" s="681"/>
      <c r="Z150" s="681"/>
      <c r="AA150" s="681"/>
      <c r="AB150" s="681"/>
      <c r="AC150" s="681"/>
      <c r="AD150" s="681"/>
      <c r="AE150" s="681"/>
      <c r="AF150" s="681"/>
      <c r="AG150" s="681"/>
      <c r="AH150" s="681"/>
      <c r="AI150" s="681"/>
      <c r="AJ150" s="681"/>
      <c r="AK150" s="681"/>
      <c r="AL150" s="681"/>
      <c r="AM150" s="681"/>
      <c r="AN150" s="681"/>
      <c r="AO150" s="681"/>
      <c r="AP150" s="681"/>
      <c r="AQ150" s="682"/>
    </row>
    <row r="151" spans="1:43" s="97" customFormat="1" ht="18" customHeight="1">
      <c r="A151" s="19" t="s">
        <v>50</v>
      </c>
      <c r="B151" s="686" t="s">
        <v>111</v>
      </c>
      <c r="C151" s="687"/>
      <c r="D151" s="284">
        <v>2</v>
      </c>
      <c r="E151" s="235">
        <v>2</v>
      </c>
      <c r="F151" s="236">
        <v>8</v>
      </c>
      <c r="G151" s="222">
        <f>SUM(H151:K151)</f>
        <v>64</v>
      </c>
      <c r="H151" s="238">
        <f>(L151+P151+T151+X151+AB151+AF151+AJ151+AN151)</f>
        <v>32</v>
      </c>
      <c r="I151" s="238">
        <f t="shared" ref="I151:K152" si="20">(M151+Q151+U151+Y151+AC151+AG151+AK151+AO151)</f>
        <v>0</v>
      </c>
      <c r="J151" s="238">
        <f t="shared" si="20"/>
        <v>16</v>
      </c>
      <c r="K151" s="238">
        <f t="shared" si="20"/>
        <v>16</v>
      </c>
      <c r="L151" s="264"/>
      <c r="M151" s="265"/>
      <c r="N151" s="265"/>
      <c r="O151" s="266"/>
      <c r="P151" s="250"/>
      <c r="Q151" s="250"/>
      <c r="R151" s="250"/>
      <c r="S151" s="251"/>
      <c r="T151" s="506">
        <v>16</v>
      </c>
      <c r="U151" s="250"/>
      <c r="V151" s="250">
        <v>16</v>
      </c>
      <c r="W151" s="251"/>
      <c r="X151" s="507">
        <v>16</v>
      </c>
      <c r="Y151" s="250"/>
      <c r="Z151" s="250"/>
      <c r="AA151" s="251">
        <v>16</v>
      </c>
      <c r="AB151" s="267"/>
      <c r="AC151" s="268"/>
      <c r="AD151" s="268"/>
      <c r="AE151" s="259"/>
      <c r="AF151" s="269"/>
      <c r="AG151" s="268"/>
      <c r="AH151" s="268"/>
      <c r="AI151" s="263"/>
      <c r="AJ151" s="270"/>
      <c r="AK151" s="271"/>
      <c r="AL151" s="271"/>
      <c r="AM151" s="258"/>
      <c r="AN151" s="269"/>
      <c r="AO151" s="268"/>
      <c r="AP151" s="268"/>
      <c r="AQ151" s="259"/>
    </row>
    <row r="152" spans="1:43" s="97" customFormat="1" ht="18" customHeight="1">
      <c r="A152" s="28" t="s">
        <v>52</v>
      </c>
      <c r="B152" s="597" t="s">
        <v>112</v>
      </c>
      <c r="C152" s="598"/>
      <c r="D152" s="284">
        <v>1</v>
      </c>
      <c r="E152" s="235">
        <v>1</v>
      </c>
      <c r="F152" s="236">
        <v>5</v>
      </c>
      <c r="G152" s="222">
        <f>SUM(H152:K152)</f>
        <v>32</v>
      </c>
      <c r="H152" s="238">
        <f>(L152+P152+T152+X152+AB152+AF152+AJ152+AN152)</f>
        <v>16</v>
      </c>
      <c r="I152" s="238">
        <f t="shared" si="20"/>
        <v>0</v>
      </c>
      <c r="J152" s="238">
        <f t="shared" si="20"/>
        <v>0</v>
      </c>
      <c r="K152" s="238">
        <f t="shared" si="20"/>
        <v>16</v>
      </c>
      <c r="L152" s="272"/>
      <c r="M152" s="273"/>
      <c r="N152" s="273"/>
      <c r="O152" s="274"/>
      <c r="P152" s="250"/>
      <c r="Q152" s="250"/>
      <c r="R152" s="250"/>
      <c r="S152" s="251"/>
      <c r="T152" s="249"/>
      <c r="U152" s="250"/>
      <c r="V152" s="250"/>
      <c r="W152" s="251"/>
      <c r="X152" s="250"/>
      <c r="Y152" s="250"/>
      <c r="Z152" s="250"/>
      <c r="AA152" s="251"/>
      <c r="AB152" s="250"/>
      <c r="AC152" s="220"/>
      <c r="AD152" s="220"/>
      <c r="AE152" s="275"/>
      <c r="AF152" s="506">
        <v>16</v>
      </c>
      <c r="AG152" s="255"/>
      <c r="AH152" s="255"/>
      <c r="AI152" s="257">
        <v>16</v>
      </c>
      <c r="AJ152" s="267"/>
      <c r="AK152" s="268"/>
      <c r="AL152" s="268"/>
      <c r="AM152" s="259"/>
      <c r="AN152" s="269"/>
      <c r="AO152" s="268"/>
      <c r="AP152" s="268"/>
      <c r="AQ152" s="259"/>
    </row>
    <row r="153" spans="1:43" s="97" customFormat="1" ht="18" customHeight="1">
      <c r="A153" s="28" t="s">
        <v>54</v>
      </c>
      <c r="B153" s="597" t="s">
        <v>113</v>
      </c>
      <c r="C153" s="689"/>
      <c r="D153" s="284">
        <v>1</v>
      </c>
      <c r="E153" s="235">
        <v>1</v>
      </c>
      <c r="F153" s="236">
        <v>5</v>
      </c>
      <c r="G153" s="222">
        <f t="shared" ref="G153:G170" si="21">SUM(H153:K153)</f>
        <v>32</v>
      </c>
      <c r="H153" s="238">
        <f t="shared" ref="H153:H170" si="22">(L153+P153+T153+X153+AB153+AF153+AJ153+AN153)</f>
        <v>16</v>
      </c>
      <c r="I153" s="238">
        <f t="shared" ref="I153:I170" si="23">(M153+Q153+U153+Y153+AC153+AG153+AK153+AO153)</f>
        <v>0</v>
      </c>
      <c r="J153" s="238">
        <f t="shared" ref="J153:J170" si="24">(N153+R153+V153+Z153+AD153+AH153+AL153+AP153)</f>
        <v>0</v>
      </c>
      <c r="K153" s="238">
        <f t="shared" ref="K153:K170" si="25">(O153+S153+W153+AA153+AE153+AI153+AM153+AQ153)</f>
        <v>16</v>
      </c>
      <c r="L153" s="272"/>
      <c r="M153" s="273"/>
      <c r="N153" s="273"/>
      <c r="O153" s="274"/>
      <c r="P153" s="250"/>
      <c r="Q153" s="250"/>
      <c r="R153" s="250"/>
      <c r="S153" s="251"/>
      <c r="T153" s="249"/>
      <c r="U153" s="250"/>
      <c r="V153" s="250"/>
      <c r="W153" s="251"/>
      <c r="X153" s="250"/>
      <c r="Y153" s="250"/>
      <c r="Z153" s="250"/>
      <c r="AA153" s="251"/>
      <c r="AB153" s="255"/>
      <c r="AC153" s="255"/>
      <c r="AD153" s="255"/>
      <c r="AE153" s="276"/>
      <c r="AF153" s="249"/>
      <c r="AG153" s="227"/>
      <c r="AH153" s="227"/>
      <c r="AI153" s="228"/>
      <c r="AJ153" s="506">
        <v>16</v>
      </c>
      <c r="AK153" s="268"/>
      <c r="AL153" s="268"/>
      <c r="AM153" s="259">
        <v>16</v>
      </c>
      <c r="AN153" s="269"/>
      <c r="AO153" s="268"/>
      <c r="AP153" s="268"/>
      <c r="AQ153" s="259"/>
    </row>
    <row r="154" spans="1:43" s="97" customFormat="1" ht="18" customHeight="1">
      <c r="A154" s="28" t="s">
        <v>56</v>
      </c>
      <c r="B154" s="597" t="s">
        <v>114</v>
      </c>
      <c r="C154" s="689"/>
      <c r="D154" s="284"/>
      <c r="E154" s="235">
        <v>2</v>
      </c>
      <c r="F154" s="236">
        <v>3</v>
      </c>
      <c r="G154" s="222">
        <f t="shared" si="21"/>
        <v>32</v>
      </c>
      <c r="H154" s="238">
        <f t="shared" si="22"/>
        <v>8</v>
      </c>
      <c r="I154" s="238">
        <f t="shared" si="23"/>
        <v>0</v>
      </c>
      <c r="J154" s="238">
        <f t="shared" si="24"/>
        <v>24</v>
      </c>
      <c r="K154" s="238">
        <f t="shared" si="25"/>
        <v>0</v>
      </c>
      <c r="L154" s="272"/>
      <c r="M154" s="273"/>
      <c r="N154" s="273"/>
      <c r="O154" s="274"/>
      <c r="P154" s="250"/>
      <c r="Q154" s="250"/>
      <c r="R154" s="250"/>
      <c r="S154" s="251"/>
      <c r="T154" s="249"/>
      <c r="U154" s="250"/>
      <c r="V154" s="250"/>
      <c r="W154" s="251"/>
      <c r="X154" s="250"/>
      <c r="Y154" s="250"/>
      <c r="Z154" s="250"/>
      <c r="AA154" s="251"/>
      <c r="AB154" s="255"/>
      <c r="AC154" s="255"/>
      <c r="AD154" s="255"/>
      <c r="AE154" s="276"/>
      <c r="AF154" s="269"/>
      <c r="AG154" s="268"/>
      <c r="AH154" s="268"/>
      <c r="AI154" s="263"/>
      <c r="AJ154" s="267">
        <v>8</v>
      </c>
      <c r="AK154" s="268"/>
      <c r="AL154" s="268">
        <v>24</v>
      </c>
      <c r="AM154" s="259"/>
      <c r="AN154" s="269"/>
      <c r="AO154" s="268"/>
      <c r="AP154" s="268"/>
      <c r="AQ154" s="259"/>
    </row>
    <row r="155" spans="1:43" s="97" customFormat="1" ht="18" customHeight="1">
      <c r="A155" s="28" t="s">
        <v>58</v>
      </c>
      <c r="B155" s="597" t="s">
        <v>115</v>
      </c>
      <c r="C155" s="689"/>
      <c r="D155" s="284">
        <v>1</v>
      </c>
      <c r="E155" s="235">
        <v>1</v>
      </c>
      <c r="F155" s="236">
        <v>4</v>
      </c>
      <c r="G155" s="222">
        <f t="shared" si="21"/>
        <v>32</v>
      </c>
      <c r="H155" s="238">
        <f t="shared" si="22"/>
        <v>16</v>
      </c>
      <c r="I155" s="238">
        <f t="shared" si="23"/>
        <v>0</v>
      </c>
      <c r="J155" s="238">
        <f t="shared" si="24"/>
        <v>0</v>
      </c>
      <c r="K155" s="238">
        <f t="shared" si="25"/>
        <v>16</v>
      </c>
      <c r="L155" s="272"/>
      <c r="M155" s="273"/>
      <c r="N155" s="273"/>
      <c r="O155" s="274"/>
      <c r="P155" s="250"/>
      <c r="Q155" s="250"/>
      <c r="R155" s="250"/>
      <c r="S155" s="251"/>
      <c r="T155" s="249"/>
      <c r="U155" s="250"/>
      <c r="V155" s="250"/>
      <c r="W155" s="251"/>
      <c r="X155" s="250"/>
      <c r="Y155" s="250"/>
      <c r="Z155" s="250"/>
      <c r="AA155" s="251"/>
      <c r="AB155" s="255"/>
      <c r="AC155" s="255"/>
      <c r="AD155" s="255"/>
      <c r="AE155" s="276"/>
      <c r="AF155" s="506">
        <v>16</v>
      </c>
      <c r="AG155" s="268"/>
      <c r="AH155" s="268"/>
      <c r="AI155" s="263">
        <v>16</v>
      </c>
      <c r="AJ155" s="267"/>
      <c r="AK155" s="268"/>
      <c r="AL155" s="268"/>
      <c r="AM155" s="259"/>
      <c r="AN155" s="269"/>
      <c r="AO155" s="268"/>
      <c r="AP155" s="268"/>
      <c r="AQ155" s="259"/>
    </row>
    <row r="156" spans="1:43" s="97" customFormat="1" ht="18" customHeight="1">
      <c r="A156" s="28" t="s">
        <v>60</v>
      </c>
      <c r="B156" s="597" t="s">
        <v>116</v>
      </c>
      <c r="C156" s="689"/>
      <c r="D156" s="284">
        <v>1</v>
      </c>
      <c r="E156" s="235">
        <v>1</v>
      </c>
      <c r="F156" s="236">
        <v>4</v>
      </c>
      <c r="G156" s="222">
        <f t="shared" si="21"/>
        <v>32</v>
      </c>
      <c r="H156" s="238">
        <f t="shared" si="22"/>
        <v>16</v>
      </c>
      <c r="I156" s="238">
        <f t="shared" si="23"/>
        <v>0</v>
      </c>
      <c r="J156" s="238">
        <f t="shared" si="24"/>
        <v>0</v>
      </c>
      <c r="K156" s="238">
        <f t="shared" si="25"/>
        <v>16</v>
      </c>
      <c r="L156" s="272"/>
      <c r="M156" s="273"/>
      <c r="N156" s="273"/>
      <c r="O156" s="274"/>
      <c r="P156" s="250"/>
      <c r="Q156" s="250"/>
      <c r="R156" s="250"/>
      <c r="S156" s="251"/>
      <c r="T156" s="249"/>
      <c r="U156" s="250"/>
      <c r="V156" s="250"/>
      <c r="W156" s="251"/>
      <c r="X156" s="249"/>
      <c r="Y156" s="250"/>
      <c r="Z156" s="250"/>
      <c r="AA156" s="251"/>
      <c r="AB156" s="506">
        <v>16</v>
      </c>
      <c r="AC156" s="255"/>
      <c r="AD156" s="255"/>
      <c r="AE156" s="276">
        <v>16</v>
      </c>
      <c r="AF156" s="269"/>
      <c r="AG156" s="268"/>
      <c r="AH156" s="268"/>
      <c r="AI156" s="263"/>
      <c r="AJ156" s="267"/>
      <c r="AK156" s="268"/>
      <c r="AL156" s="268"/>
      <c r="AM156" s="259"/>
      <c r="AN156" s="269"/>
      <c r="AO156" s="268"/>
      <c r="AP156" s="268"/>
      <c r="AQ156" s="259"/>
    </row>
    <row r="157" spans="1:43" s="97" customFormat="1" ht="18" customHeight="1">
      <c r="A157" s="28" t="s">
        <v>98</v>
      </c>
      <c r="B157" s="597" t="s">
        <v>117</v>
      </c>
      <c r="C157" s="689"/>
      <c r="D157" s="285">
        <v>1</v>
      </c>
      <c r="E157" s="263">
        <v>1</v>
      </c>
      <c r="F157" s="236">
        <v>4</v>
      </c>
      <c r="G157" s="222">
        <f t="shared" si="21"/>
        <v>32</v>
      </c>
      <c r="H157" s="238">
        <f t="shared" si="22"/>
        <v>16</v>
      </c>
      <c r="I157" s="238">
        <f t="shared" si="23"/>
        <v>0</v>
      </c>
      <c r="J157" s="238">
        <f t="shared" si="24"/>
        <v>0</v>
      </c>
      <c r="K157" s="238">
        <f t="shared" si="25"/>
        <v>16</v>
      </c>
      <c r="L157" s="272"/>
      <c r="M157" s="273"/>
      <c r="N157" s="273"/>
      <c r="O157" s="274"/>
      <c r="P157" s="250"/>
      <c r="Q157" s="250"/>
      <c r="R157" s="250"/>
      <c r="S157" s="251"/>
      <c r="T157" s="250"/>
      <c r="U157" s="250"/>
      <c r="V157" s="250"/>
      <c r="W157" s="251"/>
      <c r="X157" s="249"/>
      <c r="Y157" s="250"/>
      <c r="Z157" s="250"/>
      <c r="AA157" s="251"/>
      <c r="AB157" s="249"/>
      <c r="AC157" s="250"/>
      <c r="AD157" s="250"/>
      <c r="AE157" s="251"/>
      <c r="AF157" s="506">
        <v>16</v>
      </c>
      <c r="AG157" s="250"/>
      <c r="AH157" s="250"/>
      <c r="AI157" s="251">
        <v>16</v>
      </c>
      <c r="AJ157" s="267"/>
      <c r="AK157" s="268"/>
      <c r="AL157" s="268"/>
      <c r="AM157" s="259"/>
      <c r="AN157" s="269"/>
      <c r="AO157" s="268"/>
      <c r="AP157" s="268"/>
      <c r="AQ157" s="259"/>
    </row>
    <row r="158" spans="1:43" s="97" customFormat="1" ht="18" customHeight="1">
      <c r="A158" s="28" t="s">
        <v>100</v>
      </c>
      <c r="B158" s="597" t="s">
        <v>118</v>
      </c>
      <c r="C158" s="689"/>
      <c r="D158" s="285">
        <v>1</v>
      </c>
      <c r="E158" s="263">
        <v>1</v>
      </c>
      <c r="F158" s="236">
        <v>4</v>
      </c>
      <c r="G158" s="222">
        <f t="shared" si="21"/>
        <v>32</v>
      </c>
      <c r="H158" s="238">
        <f t="shared" si="22"/>
        <v>16</v>
      </c>
      <c r="I158" s="238">
        <f t="shared" si="23"/>
        <v>0</v>
      </c>
      <c r="J158" s="238">
        <f t="shared" si="24"/>
        <v>0</v>
      </c>
      <c r="K158" s="238">
        <f t="shared" si="25"/>
        <v>16</v>
      </c>
      <c r="L158" s="272"/>
      <c r="M158" s="273"/>
      <c r="N158" s="273"/>
      <c r="O158" s="274"/>
      <c r="P158" s="250"/>
      <c r="Q158" s="250"/>
      <c r="R158" s="250"/>
      <c r="S158" s="251"/>
      <c r="T158" s="250"/>
      <c r="U158" s="250"/>
      <c r="V158" s="250"/>
      <c r="W158" s="251"/>
      <c r="X158" s="250"/>
      <c r="Y158" s="250"/>
      <c r="Z158" s="250"/>
      <c r="AA158" s="251"/>
      <c r="AB158" s="249"/>
      <c r="AC158" s="227"/>
      <c r="AD158" s="227"/>
      <c r="AE158" s="229"/>
      <c r="AF158" s="269"/>
      <c r="AG158" s="268"/>
      <c r="AH158" s="268"/>
      <c r="AI158" s="263"/>
      <c r="AJ158" s="506">
        <v>16</v>
      </c>
      <c r="AK158" s="268"/>
      <c r="AL158" s="268"/>
      <c r="AM158" s="259">
        <v>16</v>
      </c>
      <c r="AN158" s="269"/>
      <c r="AO158" s="268"/>
      <c r="AP158" s="268"/>
      <c r="AQ158" s="259"/>
    </row>
    <row r="159" spans="1:43" s="97" customFormat="1" ht="18" customHeight="1">
      <c r="A159" s="28" t="s">
        <v>102</v>
      </c>
      <c r="B159" s="597" t="s">
        <v>119</v>
      </c>
      <c r="C159" s="689"/>
      <c r="D159" s="285">
        <v>1</v>
      </c>
      <c r="E159" s="263">
        <v>1</v>
      </c>
      <c r="F159" s="236">
        <v>5</v>
      </c>
      <c r="G159" s="222">
        <f t="shared" si="21"/>
        <v>32</v>
      </c>
      <c r="H159" s="238">
        <f t="shared" si="22"/>
        <v>16</v>
      </c>
      <c r="I159" s="238">
        <f t="shared" si="23"/>
        <v>0</v>
      </c>
      <c r="J159" s="238">
        <f t="shared" si="24"/>
        <v>0</v>
      </c>
      <c r="K159" s="238">
        <f t="shared" si="25"/>
        <v>16</v>
      </c>
      <c r="L159" s="272"/>
      <c r="M159" s="273"/>
      <c r="N159" s="273"/>
      <c r="O159" s="274"/>
      <c r="P159" s="250"/>
      <c r="Q159" s="250"/>
      <c r="R159" s="250"/>
      <c r="S159" s="251"/>
      <c r="T159" s="250"/>
      <c r="U159" s="250"/>
      <c r="V159" s="250"/>
      <c r="W159" s="251"/>
      <c r="X159" s="506">
        <v>16</v>
      </c>
      <c r="Y159" s="250"/>
      <c r="Z159" s="250"/>
      <c r="AA159" s="251">
        <v>16</v>
      </c>
      <c r="AB159" s="269"/>
      <c r="AC159" s="268"/>
      <c r="AD159" s="268"/>
      <c r="AE159" s="259"/>
      <c r="AF159" s="269"/>
      <c r="AG159" s="268"/>
      <c r="AH159" s="268"/>
      <c r="AI159" s="263"/>
      <c r="AJ159" s="267"/>
      <c r="AK159" s="268"/>
      <c r="AL159" s="268"/>
      <c r="AM159" s="259"/>
      <c r="AN159" s="269"/>
      <c r="AO159" s="268"/>
      <c r="AP159" s="268"/>
      <c r="AQ159" s="259"/>
    </row>
    <row r="160" spans="1:43" s="97" customFormat="1" ht="18" customHeight="1">
      <c r="A160" s="19" t="s">
        <v>104</v>
      </c>
      <c r="B160" s="597" t="s">
        <v>120</v>
      </c>
      <c r="C160" s="689"/>
      <c r="D160" s="285">
        <v>1</v>
      </c>
      <c r="E160" s="263">
        <v>1</v>
      </c>
      <c r="F160" s="236">
        <v>4</v>
      </c>
      <c r="G160" s="222">
        <f t="shared" si="21"/>
        <v>32</v>
      </c>
      <c r="H160" s="238">
        <f t="shared" si="22"/>
        <v>16</v>
      </c>
      <c r="I160" s="238">
        <f t="shared" si="23"/>
        <v>0</v>
      </c>
      <c r="J160" s="238">
        <f t="shared" si="24"/>
        <v>0</v>
      </c>
      <c r="K160" s="238">
        <f t="shared" si="25"/>
        <v>16</v>
      </c>
      <c r="L160" s="272"/>
      <c r="M160" s="273"/>
      <c r="N160" s="273"/>
      <c r="O160" s="274"/>
      <c r="P160" s="250"/>
      <c r="Q160" s="250"/>
      <c r="R160" s="250"/>
      <c r="S160" s="251"/>
      <c r="T160" s="250"/>
      <c r="U160" s="250"/>
      <c r="V160" s="250"/>
      <c r="W160" s="251"/>
      <c r="X160" s="506">
        <v>16</v>
      </c>
      <c r="Y160" s="250"/>
      <c r="Z160" s="250"/>
      <c r="AA160" s="251">
        <v>16</v>
      </c>
      <c r="AB160" s="269"/>
      <c r="AC160" s="268"/>
      <c r="AD160" s="268"/>
      <c r="AE160" s="259"/>
      <c r="AF160" s="249"/>
      <c r="AG160" s="227"/>
      <c r="AH160" s="227"/>
      <c r="AI160" s="228"/>
      <c r="AJ160" s="267"/>
      <c r="AK160" s="268"/>
      <c r="AL160" s="268"/>
      <c r="AM160" s="259"/>
      <c r="AN160" s="269"/>
      <c r="AO160" s="268"/>
      <c r="AP160" s="268"/>
      <c r="AQ160" s="259"/>
    </row>
    <row r="161" spans="1:43" s="97" customFormat="1" ht="18" customHeight="1">
      <c r="A161" s="19" t="s">
        <v>121</v>
      </c>
      <c r="B161" s="597" t="s">
        <v>122</v>
      </c>
      <c r="C161" s="689"/>
      <c r="D161" s="285">
        <v>1</v>
      </c>
      <c r="E161" s="263">
        <v>1</v>
      </c>
      <c r="F161" s="236">
        <v>5</v>
      </c>
      <c r="G161" s="222">
        <f t="shared" si="21"/>
        <v>32</v>
      </c>
      <c r="H161" s="238">
        <f t="shared" si="22"/>
        <v>16</v>
      </c>
      <c r="I161" s="238">
        <f t="shared" si="23"/>
        <v>0</v>
      </c>
      <c r="J161" s="238">
        <f t="shared" si="24"/>
        <v>0</v>
      </c>
      <c r="K161" s="238">
        <f t="shared" si="25"/>
        <v>16</v>
      </c>
      <c r="L161" s="272"/>
      <c r="M161" s="273"/>
      <c r="N161" s="273"/>
      <c r="O161" s="274"/>
      <c r="P161" s="250"/>
      <c r="Q161" s="250"/>
      <c r="R161" s="250"/>
      <c r="S161" s="251"/>
      <c r="T161" s="250"/>
      <c r="U161" s="250"/>
      <c r="V161" s="250"/>
      <c r="W161" s="251"/>
      <c r="X161" s="250"/>
      <c r="Y161" s="250"/>
      <c r="Z161" s="250"/>
      <c r="AA161" s="251"/>
      <c r="AB161" s="507">
        <v>16</v>
      </c>
      <c r="AC161" s="268"/>
      <c r="AD161" s="268"/>
      <c r="AE161" s="259">
        <v>16</v>
      </c>
      <c r="AF161" s="269"/>
      <c r="AG161" s="268"/>
      <c r="AH161" s="268"/>
      <c r="AI161" s="263"/>
      <c r="AJ161" s="267"/>
      <c r="AK161" s="268"/>
      <c r="AL161" s="268"/>
      <c r="AM161" s="259"/>
      <c r="AN161" s="269"/>
      <c r="AO161" s="268"/>
      <c r="AP161" s="268"/>
      <c r="AQ161" s="259"/>
    </row>
    <row r="162" spans="1:43" s="97" customFormat="1" ht="18" customHeight="1">
      <c r="A162" s="19" t="s">
        <v>123</v>
      </c>
      <c r="B162" s="597" t="s">
        <v>124</v>
      </c>
      <c r="C162" s="689"/>
      <c r="D162" s="285"/>
      <c r="E162" s="263">
        <v>2</v>
      </c>
      <c r="F162" s="236">
        <v>4</v>
      </c>
      <c r="G162" s="222">
        <f t="shared" si="21"/>
        <v>32</v>
      </c>
      <c r="H162" s="238">
        <f t="shared" si="22"/>
        <v>16</v>
      </c>
      <c r="I162" s="238">
        <f t="shared" si="23"/>
        <v>0</v>
      </c>
      <c r="J162" s="238">
        <f t="shared" si="24"/>
        <v>0</v>
      </c>
      <c r="K162" s="238">
        <f t="shared" si="25"/>
        <v>16</v>
      </c>
      <c r="L162" s="272"/>
      <c r="M162" s="273"/>
      <c r="N162" s="273"/>
      <c r="O162" s="274"/>
      <c r="P162" s="250"/>
      <c r="Q162" s="250"/>
      <c r="R162" s="250"/>
      <c r="S162" s="251"/>
      <c r="T162" s="250"/>
      <c r="U162" s="250"/>
      <c r="V162" s="250"/>
      <c r="W162" s="251"/>
      <c r="X162" s="250"/>
      <c r="Y162" s="250"/>
      <c r="Z162" s="250"/>
      <c r="AA162" s="251"/>
      <c r="AB162" s="269"/>
      <c r="AC162" s="268"/>
      <c r="AD162" s="268"/>
      <c r="AE162" s="259"/>
      <c r="AF162" s="249">
        <v>16</v>
      </c>
      <c r="AG162" s="268"/>
      <c r="AH162" s="268"/>
      <c r="AI162" s="263">
        <v>16</v>
      </c>
      <c r="AJ162" s="267"/>
      <c r="AK162" s="268"/>
      <c r="AL162" s="268"/>
      <c r="AM162" s="259"/>
      <c r="AN162" s="269"/>
      <c r="AO162" s="268"/>
      <c r="AP162" s="268"/>
      <c r="AQ162" s="259"/>
    </row>
    <row r="163" spans="1:43" s="97" customFormat="1" ht="18" customHeight="1">
      <c r="A163" s="19" t="s">
        <v>125</v>
      </c>
      <c r="B163" s="597" t="s">
        <v>126</v>
      </c>
      <c r="C163" s="689"/>
      <c r="D163" s="285"/>
      <c r="E163" s="263">
        <v>2</v>
      </c>
      <c r="F163" s="236">
        <v>3</v>
      </c>
      <c r="G163" s="222">
        <f t="shared" si="21"/>
        <v>32</v>
      </c>
      <c r="H163" s="238">
        <f t="shared" si="22"/>
        <v>16</v>
      </c>
      <c r="I163" s="238">
        <f t="shared" si="23"/>
        <v>0</v>
      </c>
      <c r="J163" s="238">
        <f t="shared" si="24"/>
        <v>0</v>
      </c>
      <c r="K163" s="238">
        <f t="shared" si="25"/>
        <v>16</v>
      </c>
      <c r="L163" s="272"/>
      <c r="M163" s="273"/>
      <c r="N163" s="273"/>
      <c r="O163" s="274"/>
      <c r="P163" s="250"/>
      <c r="Q163" s="250"/>
      <c r="R163" s="250"/>
      <c r="S163" s="251"/>
      <c r="T163" s="250"/>
      <c r="U163" s="250"/>
      <c r="V163" s="250"/>
      <c r="W163" s="251"/>
      <c r="X163" s="250">
        <v>16</v>
      </c>
      <c r="Y163" s="250"/>
      <c r="Z163" s="250"/>
      <c r="AA163" s="251">
        <v>16</v>
      </c>
      <c r="AB163" s="269"/>
      <c r="AC163" s="268"/>
      <c r="AD163" s="268"/>
      <c r="AE163" s="259"/>
      <c r="AF163" s="269"/>
      <c r="AG163" s="268"/>
      <c r="AH163" s="268"/>
      <c r="AI163" s="263"/>
      <c r="AJ163" s="267"/>
      <c r="AK163" s="268"/>
      <c r="AL163" s="268"/>
      <c r="AM163" s="259"/>
      <c r="AN163" s="269"/>
      <c r="AO163" s="268"/>
      <c r="AP163" s="268"/>
      <c r="AQ163" s="259"/>
    </row>
    <row r="164" spans="1:43" s="97" customFormat="1" ht="18" customHeight="1">
      <c r="A164" s="19" t="s">
        <v>127</v>
      </c>
      <c r="B164" s="597" t="s">
        <v>128</v>
      </c>
      <c r="C164" s="598"/>
      <c r="D164" s="285"/>
      <c r="E164" s="263">
        <v>2</v>
      </c>
      <c r="F164" s="236">
        <v>3</v>
      </c>
      <c r="G164" s="222">
        <f t="shared" si="21"/>
        <v>32</v>
      </c>
      <c r="H164" s="238">
        <f t="shared" si="22"/>
        <v>16</v>
      </c>
      <c r="I164" s="238">
        <f t="shared" si="23"/>
        <v>0</v>
      </c>
      <c r="J164" s="238">
        <f t="shared" si="24"/>
        <v>0</v>
      </c>
      <c r="K164" s="238">
        <f t="shared" si="25"/>
        <v>16</v>
      </c>
      <c r="L164" s="272"/>
      <c r="M164" s="273"/>
      <c r="N164" s="273"/>
      <c r="O164" s="274"/>
      <c r="P164" s="250"/>
      <c r="Q164" s="250"/>
      <c r="R164" s="250"/>
      <c r="S164" s="251"/>
      <c r="T164" s="250"/>
      <c r="U164" s="250"/>
      <c r="V164" s="250"/>
      <c r="W164" s="251"/>
      <c r="X164" s="250">
        <v>16</v>
      </c>
      <c r="Y164" s="250"/>
      <c r="Z164" s="250"/>
      <c r="AA164" s="251">
        <v>16</v>
      </c>
      <c r="AB164" s="269"/>
      <c r="AC164" s="268"/>
      <c r="AD164" s="268"/>
      <c r="AE164" s="259"/>
      <c r="AF164" s="269"/>
      <c r="AG164" s="268"/>
      <c r="AH164" s="268"/>
      <c r="AI164" s="263"/>
      <c r="AJ164" s="267"/>
      <c r="AK164" s="268"/>
      <c r="AL164" s="268"/>
      <c r="AM164" s="259"/>
      <c r="AN164" s="269"/>
      <c r="AO164" s="268"/>
      <c r="AP164" s="268"/>
      <c r="AQ164" s="259"/>
    </row>
    <row r="165" spans="1:43" s="97" customFormat="1" ht="18" customHeight="1">
      <c r="A165" s="19" t="s">
        <v>129</v>
      </c>
      <c r="B165" s="599" t="s">
        <v>130</v>
      </c>
      <c r="C165" s="600"/>
      <c r="D165" s="285"/>
      <c r="E165" s="263">
        <v>2</v>
      </c>
      <c r="F165" s="236">
        <v>3</v>
      </c>
      <c r="G165" s="222">
        <f t="shared" si="21"/>
        <v>32</v>
      </c>
      <c r="H165" s="238">
        <f t="shared" si="22"/>
        <v>16</v>
      </c>
      <c r="I165" s="238">
        <f t="shared" si="23"/>
        <v>0</v>
      </c>
      <c r="J165" s="238">
        <f t="shared" si="24"/>
        <v>0</v>
      </c>
      <c r="K165" s="238">
        <f t="shared" si="25"/>
        <v>16</v>
      </c>
      <c r="L165" s="272"/>
      <c r="M165" s="273"/>
      <c r="N165" s="273"/>
      <c r="O165" s="274"/>
      <c r="P165" s="250"/>
      <c r="Q165" s="250"/>
      <c r="R165" s="250"/>
      <c r="S165" s="251"/>
      <c r="T165" s="250"/>
      <c r="U165" s="250"/>
      <c r="V165" s="250"/>
      <c r="W165" s="251"/>
      <c r="X165" s="250"/>
      <c r="Y165" s="250"/>
      <c r="Z165" s="250"/>
      <c r="AA165" s="251"/>
      <c r="AB165" s="269">
        <v>16</v>
      </c>
      <c r="AC165" s="268"/>
      <c r="AD165" s="268"/>
      <c r="AE165" s="259">
        <v>16</v>
      </c>
      <c r="AF165" s="269"/>
      <c r="AG165" s="268"/>
      <c r="AH165" s="268"/>
      <c r="AI165" s="263"/>
      <c r="AJ165" s="267"/>
      <c r="AK165" s="268"/>
      <c r="AL165" s="268"/>
      <c r="AM165" s="259"/>
      <c r="AN165" s="269"/>
      <c r="AO165" s="268"/>
      <c r="AP165" s="268"/>
      <c r="AQ165" s="259"/>
    </row>
    <row r="166" spans="1:43" s="97" customFormat="1" ht="18" customHeight="1">
      <c r="A166" s="19" t="s">
        <v>131</v>
      </c>
      <c r="B166" s="597" t="s">
        <v>132</v>
      </c>
      <c r="C166" s="598"/>
      <c r="D166" s="285">
        <v>1</v>
      </c>
      <c r="E166" s="263">
        <v>1</v>
      </c>
      <c r="F166" s="236">
        <v>4</v>
      </c>
      <c r="G166" s="222">
        <f t="shared" si="21"/>
        <v>32</v>
      </c>
      <c r="H166" s="238">
        <f t="shared" si="22"/>
        <v>16</v>
      </c>
      <c r="I166" s="238">
        <f t="shared" si="23"/>
        <v>0</v>
      </c>
      <c r="J166" s="238">
        <f t="shared" si="24"/>
        <v>0</v>
      </c>
      <c r="K166" s="238">
        <f t="shared" si="25"/>
        <v>16</v>
      </c>
      <c r="L166" s="272"/>
      <c r="M166" s="273"/>
      <c r="N166" s="273"/>
      <c r="O166" s="274"/>
      <c r="P166" s="250"/>
      <c r="Q166" s="250"/>
      <c r="R166" s="250"/>
      <c r="S166" s="251"/>
      <c r="T166" s="250"/>
      <c r="U166" s="250"/>
      <c r="V166" s="250"/>
      <c r="W166" s="251"/>
      <c r="X166" s="250"/>
      <c r="Y166" s="250"/>
      <c r="Z166" s="250"/>
      <c r="AA166" s="251"/>
      <c r="AB166" s="249"/>
      <c r="AC166" s="227"/>
      <c r="AD166" s="227"/>
      <c r="AE166" s="229"/>
      <c r="AF166" s="506">
        <v>16</v>
      </c>
      <c r="AG166" s="268"/>
      <c r="AH166" s="268"/>
      <c r="AI166" s="259">
        <v>16</v>
      </c>
      <c r="AJ166" s="267"/>
      <c r="AK166" s="268"/>
      <c r="AL166" s="268"/>
      <c r="AM166" s="259"/>
      <c r="AN166" s="269"/>
      <c r="AO166" s="268"/>
      <c r="AP166" s="268"/>
      <c r="AQ166" s="259"/>
    </row>
    <row r="167" spans="1:43" s="97" customFormat="1" ht="17.100000000000001" customHeight="1">
      <c r="A167" s="19" t="s">
        <v>133</v>
      </c>
      <c r="B167" s="597" t="s">
        <v>134</v>
      </c>
      <c r="C167" s="598"/>
      <c r="D167" s="357"/>
      <c r="E167" s="261">
        <v>1</v>
      </c>
      <c r="F167" s="236">
        <v>1</v>
      </c>
      <c r="G167" s="222">
        <f t="shared" ref="G167" si="26">SUM(H167:K167)</f>
        <v>16</v>
      </c>
      <c r="H167" s="238">
        <f t="shared" ref="H167" si="27">(L167+P167+T167+X167+AB167+AF167+AJ167+AN167)</f>
        <v>16</v>
      </c>
      <c r="I167" s="238">
        <f t="shared" ref="I167" si="28">(M167+Q167+U167+Y167+AC167+AG167+AK167+AO167)</f>
        <v>0</v>
      </c>
      <c r="J167" s="238">
        <f t="shared" ref="J167" si="29">(N167+R167+V167+Z167+AD167+AH167+AL167+AP167)</f>
        <v>0</v>
      </c>
      <c r="K167" s="238">
        <f t="shared" ref="K167" si="30">(O167+S167+W167+AA167+AE167+AI167+AM167+AQ167)</f>
        <v>0</v>
      </c>
      <c r="L167" s="272"/>
      <c r="M167" s="273"/>
      <c r="N167" s="273"/>
      <c r="O167" s="274"/>
      <c r="P167" s="250"/>
      <c r="Q167" s="250"/>
      <c r="R167" s="250"/>
      <c r="S167" s="251"/>
      <c r="T167" s="250"/>
      <c r="U167" s="250"/>
      <c r="V167" s="250"/>
      <c r="W167" s="251"/>
      <c r="X167" s="250"/>
      <c r="Y167" s="250"/>
      <c r="Z167" s="250"/>
      <c r="AA167" s="251"/>
      <c r="AB167" s="358"/>
      <c r="AC167" s="359"/>
      <c r="AD167" s="359"/>
      <c r="AE167" s="231"/>
      <c r="AF167" s="360">
        <v>16</v>
      </c>
      <c r="AG167" s="280"/>
      <c r="AH167" s="280"/>
      <c r="AI167" s="261"/>
      <c r="AJ167" s="267"/>
      <c r="AK167" s="268"/>
      <c r="AL167" s="268"/>
      <c r="AM167" s="259"/>
      <c r="AN167" s="279"/>
      <c r="AO167" s="280"/>
      <c r="AP167" s="280"/>
      <c r="AQ167" s="281"/>
    </row>
    <row r="168" spans="1:43" s="74" customFormat="1" ht="18" customHeight="1">
      <c r="A168" s="19" t="s">
        <v>135</v>
      </c>
      <c r="B168" s="597" t="s">
        <v>136</v>
      </c>
      <c r="C168" s="598"/>
      <c r="D168" s="260"/>
      <c r="E168" s="261">
        <v>1</v>
      </c>
      <c r="F168" s="236">
        <v>2</v>
      </c>
      <c r="G168" s="222">
        <f t="shared" si="21"/>
        <v>0</v>
      </c>
      <c r="H168" s="238">
        <f t="shared" si="22"/>
        <v>0</v>
      </c>
      <c r="I168" s="238">
        <f t="shared" si="23"/>
        <v>0</v>
      </c>
      <c r="J168" s="238">
        <f t="shared" si="24"/>
        <v>0</v>
      </c>
      <c r="K168" s="238">
        <f t="shared" si="25"/>
        <v>0</v>
      </c>
      <c r="L168" s="272"/>
      <c r="M168" s="273"/>
      <c r="N168" s="273"/>
      <c r="O168" s="274"/>
      <c r="P168" s="277"/>
      <c r="Q168" s="277"/>
      <c r="R168" s="277"/>
      <c r="S168" s="278"/>
      <c r="T168" s="277"/>
      <c r="U168" s="277"/>
      <c r="V168" s="277"/>
      <c r="W168" s="278"/>
      <c r="X168" s="277"/>
      <c r="Y168" s="277"/>
      <c r="Z168" s="277"/>
      <c r="AA168" s="278"/>
      <c r="AB168" s="279"/>
      <c r="AC168" s="280"/>
      <c r="AD168" s="280"/>
      <c r="AE168" s="281"/>
      <c r="AF168" s="279"/>
      <c r="AG168" s="280"/>
      <c r="AH168" s="280"/>
      <c r="AI168" s="261"/>
      <c r="AJ168" s="267"/>
      <c r="AK168" s="268"/>
      <c r="AL168" s="268"/>
      <c r="AM168" s="259"/>
      <c r="AN168" s="279"/>
      <c r="AO168" s="280"/>
      <c r="AP168" s="280"/>
      <c r="AQ168" s="281"/>
    </row>
    <row r="169" spans="1:43" s="97" customFormat="1" ht="18" customHeight="1">
      <c r="A169" s="19" t="s">
        <v>137</v>
      </c>
      <c r="B169" s="597" t="s">
        <v>138</v>
      </c>
      <c r="C169" s="689"/>
      <c r="D169" s="260"/>
      <c r="E169" s="261">
        <v>1</v>
      </c>
      <c r="F169" s="236">
        <v>2</v>
      </c>
      <c r="G169" s="222">
        <f t="shared" si="21"/>
        <v>0</v>
      </c>
      <c r="H169" s="238">
        <f t="shared" si="22"/>
        <v>0</v>
      </c>
      <c r="I169" s="238">
        <f t="shared" si="23"/>
        <v>0</v>
      </c>
      <c r="J169" s="238">
        <f t="shared" si="24"/>
        <v>0</v>
      </c>
      <c r="K169" s="238">
        <f t="shared" si="25"/>
        <v>0</v>
      </c>
      <c r="L169" s="272"/>
      <c r="M169" s="273"/>
      <c r="N169" s="273"/>
      <c r="O169" s="274"/>
      <c r="P169" s="282"/>
      <c r="Q169" s="282"/>
      <c r="R169" s="282"/>
      <c r="S169" s="283"/>
      <c r="T169" s="282"/>
      <c r="U169" s="282"/>
      <c r="V169" s="282"/>
      <c r="W169" s="283"/>
      <c r="X169" s="282"/>
      <c r="Y169" s="282"/>
      <c r="Z169" s="282"/>
      <c r="AA169" s="283"/>
      <c r="AB169" s="279"/>
      <c r="AC169" s="280"/>
      <c r="AD169" s="280"/>
      <c r="AE169" s="281"/>
      <c r="AF169" s="279"/>
      <c r="AG169" s="280"/>
      <c r="AH169" s="280"/>
      <c r="AI169" s="261"/>
      <c r="AJ169" s="267"/>
      <c r="AK169" s="268"/>
      <c r="AL169" s="268"/>
      <c r="AM169" s="259"/>
      <c r="AN169" s="267"/>
      <c r="AO169" s="268"/>
      <c r="AP169" s="268"/>
      <c r="AQ169" s="259"/>
    </row>
    <row r="170" spans="1:43" s="97" customFormat="1" ht="18" customHeight="1">
      <c r="A170" s="19" t="s">
        <v>139</v>
      </c>
      <c r="B170" s="726" t="s">
        <v>140</v>
      </c>
      <c r="C170" s="727"/>
      <c r="D170" s="262"/>
      <c r="E170" s="263">
        <v>1</v>
      </c>
      <c r="F170" s="236">
        <v>5</v>
      </c>
      <c r="G170" s="222">
        <f t="shared" si="21"/>
        <v>24</v>
      </c>
      <c r="H170" s="238">
        <f t="shared" si="22"/>
        <v>0</v>
      </c>
      <c r="I170" s="238">
        <f t="shared" si="23"/>
        <v>0</v>
      </c>
      <c r="J170" s="238">
        <f t="shared" si="24"/>
        <v>0</v>
      </c>
      <c r="K170" s="238">
        <f t="shared" si="25"/>
        <v>24</v>
      </c>
      <c r="L170" s="267"/>
      <c r="M170" s="268"/>
      <c r="N170" s="268"/>
      <c r="O170" s="259"/>
      <c r="P170" s="269"/>
      <c r="Q170" s="268"/>
      <c r="R170" s="268"/>
      <c r="S170" s="259"/>
      <c r="T170" s="269"/>
      <c r="U170" s="268"/>
      <c r="V170" s="268"/>
      <c r="W170" s="259"/>
      <c r="X170" s="269"/>
      <c r="Y170" s="268"/>
      <c r="Z170" s="268"/>
      <c r="AA170" s="259"/>
      <c r="AB170" s="279"/>
      <c r="AC170" s="280"/>
      <c r="AD170" s="280"/>
      <c r="AE170" s="281"/>
      <c r="AF170" s="279"/>
      <c r="AG170" s="280"/>
      <c r="AH170" s="280"/>
      <c r="AI170" s="261"/>
      <c r="AJ170" s="267"/>
      <c r="AK170" s="268"/>
      <c r="AL170" s="268"/>
      <c r="AM170" s="259"/>
      <c r="AN170" s="250"/>
      <c r="AO170" s="250"/>
      <c r="AP170" s="250"/>
      <c r="AQ170" s="251">
        <v>24</v>
      </c>
    </row>
    <row r="171" spans="1:43" s="97" customFormat="1" ht="34.5" customHeight="1">
      <c r="A171" s="19" t="s">
        <v>141</v>
      </c>
      <c r="B171" s="743" t="s">
        <v>189</v>
      </c>
      <c r="C171" s="744"/>
      <c r="D171" s="260"/>
      <c r="E171" s="261"/>
      <c r="F171" s="236">
        <v>15</v>
      </c>
      <c r="G171" s="222"/>
      <c r="H171" s="238"/>
      <c r="I171" s="186"/>
      <c r="J171" s="186"/>
      <c r="K171" s="186"/>
      <c r="L171" s="180"/>
      <c r="M171" s="165"/>
      <c r="N171" s="165"/>
      <c r="O171" s="162"/>
      <c r="P171" s="177"/>
      <c r="Q171" s="165"/>
      <c r="R171" s="165"/>
      <c r="S171" s="162"/>
      <c r="T171" s="472"/>
      <c r="U171" s="165"/>
      <c r="V171" s="165"/>
      <c r="W171" s="162"/>
      <c r="X171" s="472"/>
      <c r="Y171" s="165"/>
      <c r="Z171" s="165"/>
      <c r="AA171" s="162"/>
      <c r="AB171" s="177"/>
      <c r="AC171" s="165"/>
      <c r="AD171" s="165"/>
      <c r="AE171" s="162"/>
      <c r="AF171" s="177"/>
      <c r="AG171" s="165"/>
      <c r="AH171" s="165"/>
      <c r="AI171" s="162"/>
      <c r="AJ171" s="177"/>
      <c r="AK171" s="165"/>
      <c r="AL171" s="165"/>
      <c r="AM171" s="162"/>
      <c r="AN171" s="745" t="s">
        <v>143</v>
      </c>
      <c r="AO171" s="746"/>
      <c r="AP171" s="746"/>
      <c r="AQ171" s="747"/>
    </row>
    <row r="172" spans="1:43" s="97" customFormat="1" ht="24.75" customHeight="1" thickBot="1">
      <c r="A172" s="19"/>
      <c r="B172" s="748"/>
      <c r="C172" s="749"/>
      <c r="D172" s="158"/>
      <c r="E172" s="165"/>
      <c r="F172" s="176"/>
      <c r="G172" s="177"/>
      <c r="H172" s="63"/>
      <c r="I172" s="165"/>
      <c r="J172" s="165"/>
      <c r="K172" s="165"/>
      <c r="L172" s="71"/>
      <c r="M172" s="72"/>
      <c r="N172" s="72"/>
      <c r="O172" s="70"/>
      <c r="P172" s="178"/>
      <c r="Q172" s="72"/>
      <c r="R172" s="72"/>
      <c r="S172" s="70"/>
      <c r="T172" s="178"/>
      <c r="U172" s="72"/>
      <c r="V172" s="72"/>
      <c r="W172" s="70"/>
      <c r="X172" s="178"/>
      <c r="Y172" s="72"/>
      <c r="Z172" s="72"/>
      <c r="AA172" s="70"/>
      <c r="AB172" s="178"/>
      <c r="AC172" s="72"/>
      <c r="AD172" s="72"/>
      <c r="AE172" s="70"/>
      <c r="AF172" s="178"/>
      <c r="AG172" s="72"/>
      <c r="AH172" s="72"/>
      <c r="AI172" s="70"/>
      <c r="AJ172" s="178"/>
      <c r="AK172" s="72"/>
      <c r="AL172" s="72"/>
      <c r="AM172" s="70"/>
      <c r="AN172" s="750"/>
      <c r="AO172" s="751"/>
      <c r="AP172" s="751"/>
      <c r="AQ172" s="752"/>
    </row>
    <row r="173" spans="1:43" s="97" customFormat="1" ht="13.5" thickTop="1">
      <c r="A173" s="112"/>
      <c r="B173" s="603" t="s">
        <v>62</v>
      </c>
      <c r="C173" s="604"/>
      <c r="D173" s="607">
        <f t="shared" ref="D173:AM173" si="31">SUM(D151:D172)</f>
        <v>12</v>
      </c>
      <c r="E173" s="609">
        <f t="shared" si="31"/>
        <v>26</v>
      </c>
      <c r="F173" s="611">
        <f t="shared" si="31"/>
        <v>93</v>
      </c>
      <c r="G173" s="613">
        <f t="shared" si="31"/>
        <v>584</v>
      </c>
      <c r="H173" s="609">
        <f t="shared" si="31"/>
        <v>280</v>
      </c>
      <c r="I173" s="609">
        <f t="shared" si="31"/>
        <v>0</v>
      </c>
      <c r="J173" s="609">
        <f t="shared" si="31"/>
        <v>40</v>
      </c>
      <c r="K173" s="611">
        <f t="shared" si="31"/>
        <v>264</v>
      </c>
      <c r="L173" s="113">
        <f t="shared" si="31"/>
        <v>0</v>
      </c>
      <c r="M173" s="114">
        <f t="shared" si="31"/>
        <v>0</v>
      </c>
      <c r="N173" s="114">
        <f t="shared" si="31"/>
        <v>0</v>
      </c>
      <c r="O173" s="116">
        <f t="shared" si="31"/>
        <v>0</v>
      </c>
      <c r="P173" s="113">
        <f t="shared" si="31"/>
        <v>0</v>
      </c>
      <c r="Q173" s="114">
        <f t="shared" si="31"/>
        <v>0</v>
      </c>
      <c r="R173" s="114">
        <f t="shared" si="31"/>
        <v>0</v>
      </c>
      <c r="S173" s="116">
        <f t="shared" si="31"/>
        <v>0</v>
      </c>
      <c r="T173" s="113">
        <f t="shared" si="31"/>
        <v>16</v>
      </c>
      <c r="U173" s="114">
        <f t="shared" si="31"/>
        <v>0</v>
      </c>
      <c r="V173" s="114">
        <f t="shared" si="31"/>
        <v>16</v>
      </c>
      <c r="W173" s="116">
        <f t="shared" si="31"/>
        <v>0</v>
      </c>
      <c r="X173" s="113">
        <f t="shared" si="31"/>
        <v>80</v>
      </c>
      <c r="Y173" s="114">
        <f t="shared" si="31"/>
        <v>0</v>
      </c>
      <c r="Z173" s="114">
        <f t="shared" si="31"/>
        <v>0</v>
      </c>
      <c r="AA173" s="116">
        <f t="shared" si="31"/>
        <v>80</v>
      </c>
      <c r="AB173" s="113">
        <f t="shared" si="31"/>
        <v>48</v>
      </c>
      <c r="AC173" s="114">
        <f t="shared" si="31"/>
        <v>0</v>
      </c>
      <c r="AD173" s="114">
        <f t="shared" si="31"/>
        <v>0</v>
      </c>
      <c r="AE173" s="116">
        <f t="shared" si="31"/>
        <v>48</v>
      </c>
      <c r="AF173" s="113">
        <f t="shared" si="31"/>
        <v>96</v>
      </c>
      <c r="AG173" s="114">
        <f t="shared" si="31"/>
        <v>0</v>
      </c>
      <c r="AH173" s="114">
        <f t="shared" si="31"/>
        <v>0</v>
      </c>
      <c r="AI173" s="116">
        <f t="shared" si="31"/>
        <v>80</v>
      </c>
      <c r="AJ173" s="113">
        <f t="shared" si="31"/>
        <v>40</v>
      </c>
      <c r="AK173" s="114">
        <f t="shared" si="31"/>
        <v>0</v>
      </c>
      <c r="AL173" s="114">
        <f t="shared" si="31"/>
        <v>24</v>
      </c>
      <c r="AM173" s="116">
        <f t="shared" si="31"/>
        <v>32</v>
      </c>
      <c r="AN173" s="113">
        <f>SUM(AN151:AN170)</f>
        <v>0</v>
      </c>
      <c r="AO173" s="113">
        <f>SUM(AO151:AO170)</f>
        <v>0</v>
      </c>
      <c r="AP173" s="113">
        <f>SUM(AP151:AP170)</f>
        <v>0</v>
      </c>
      <c r="AQ173" s="113">
        <f>SUM(AQ151:AQ170)</f>
        <v>24</v>
      </c>
    </row>
    <row r="174" spans="1:43" s="97" customFormat="1" ht="13.5" thickBot="1">
      <c r="A174" s="118"/>
      <c r="B174" s="605"/>
      <c r="C174" s="606"/>
      <c r="D174" s="608"/>
      <c r="E174" s="610"/>
      <c r="F174" s="612"/>
      <c r="G174" s="668"/>
      <c r="H174" s="669"/>
      <c r="I174" s="669"/>
      <c r="J174" s="669"/>
      <c r="K174" s="670"/>
      <c r="L174" s="615">
        <f>SUM(L173:O173)</f>
        <v>0</v>
      </c>
      <c r="M174" s="616"/>
      <c r="N174" s="616"/>
      <c r="O174" s="617"/>
      <c r="P174" s="615">
        <f>SUM(P173:S173)</f>
        <v>0</v>
      </c>
      <c r="Q174" s="616"/>
      <c r="R174" s="616"/>
      <c r="S174" s="617"/>
      <c r="T174" s="615">
        <f>SUM(T173:W173)</f>
        <v>32</v>
      </c>
      <c r="U174" s="616"/>
      <c r="V174" s="616"/>
      <c r="W174" s="617"/>
      <c r="X174" s="615">
        <f>SUM(X173:AA173)</f>
        <v>160</v>
      </c>
      <c r="Y174" s="616"/>
      <c r="Z174" s="616"/>
      <c r="AA174" s="617"/>
      <c r="AB174" s="615">
        <f>SUM(AB173:AE173)</f>
        <v>96</v>
      </c>
      <c r="AC174" s="616"/>
      <c r="AD174" s="616"/>
      <c r="AE174" s="617"/>
      <c r="AF174" s="615">
        <f>SUM(AF173:AI173)</f>
        <v>176</v>
      </c>
      <c r="AG174" s="616"/>
      <c r="AH174" s="616"/>
      <c r="AI174" s="617"/>
      <c r="AJ174" s="615">
        <f>SUM(AJ173:AM173)</f>
        <v>96</v>
      </c>
      <c r="AK174" s="616"/>
      <c r="AL174" s="616"/>
      <c r="AM174" s="617"/>
      <c r="AN174" s="615">
        <f>SUM(AN173:AQ173)</f>
        <v>24</v>
      </c>
      <c r="AO174" s="616"/>
      <c r="AP174" s="616"/>
      <c r="AQ174" s="617"/>
    </row>
    <row r="175" spans="1:43" s="97" customFormat="1" ht="12.75" customHeight="1">
      <c r="A175" s="618" t="s">
        <v>144</v>
      </c>
      <c r="B175" s="619"/>
      <c r="C175" s="620"/>
      <c r="D175" s="621" t="s">
        <v>39</v>
      </c>
      <c r="E175" s="622" t="s">
        <v>40</v>
      </c>
      <c r="F175" s="577" t="s">
        <v>12</v>
      </c>
      <c r="G175" s="565" t="s">
        <v>30</v>
      </c>
      <c r="H175" s="567" t="s">
        <v>41</v>
      </c>
      <c r="I175" s="567" t="s">
        <v>42</v>
      </c>
      <c r="J175" s="567" t="s">
        <v>43</v>
      </c>
      <c r="K175" s="568" t="s">
        <v>44</v>
      </c>
      <c r="L175" s="569" t="s">
        <v>32</v>
      </c>
      <c r="M175" s="570"/>
      <c r="N175" s="570"/>
      <c r="O175" s="571"/>
      <c r="P175" s="569" t="s">
        <v>33</v>
      </c>
      <c r="Q175" s="570"/>
      <c r="R175" s="570"/>
      <c r="S175" s="571"/>
      <c r="T175" s="569" t="s">
        <v>34</v>
      </c>
      <c r="U175" s="570"/>
      <c r="V175" s="570"/>
      <c r="W175" s="571"/>
      <c r="X175" s="569" t="s">
        <v>185</v>
      </c>
      <c r="Y175" s="570"/>
      <c r="Z175" s="570"/>
      <c r="AA175" s="571"/>
      <c r="AB175" s="569" t="s">
        <v>36</v>
      </c>
      <c r="AC175" s="570"/>
      <c r="AD175" s="570"/>
      <c r="AE175" s="571"/>
      <c r="AF175" s="569" t="s">
        <v>37</v>
      </c>
      <c r="AG175" s="570"/>
      <c r="AH175" s="570"/>
      <c r="AI175" s="571"/>
      <c r="AJ175" s="569" t="s">
        <v>38</v>
      </c>
      <c r="AK175" s="570"/>
      <c r="AL175" s="570"/>
      <c r="AM175" s="571"/>
      <c r="AN175" s="569" t="s">
        <v>186</v>
      </c>
      <c r="AO175" s="570"/>
      <c r="AP175" s="570"/>
      <c r="AQ175" s="571"/>
    </row>
    <row r="176" spans="1:43" s="97" customFormat="1">
      <c r="A176" s="618"/>
      <c r="B176" s="619"/>
      <c r="C176" s="620"/>
      <c r="D176" s="572"/>
      <c r="E176" s="622"/>
      <c r="F176" s="578"/>
      <c r="G176" s="565"/>
      <c r="H176" s="567"/>
      <c r="I176" s="567"/>
      <c r="J176" s="567"/>
      <c r="K176" s="568"/>
      <c r="L176" s="583" t="s">
        <v>41</v>
      </c>
      <c r="M176" s="585" t="s">
        <v>42</v>
      </c>
      <c r="N176" s="581" t="s">
        <v>46</v>
      </c>
      <c r="O176" s="577" t="s">
        <v>47</v>
      </c>
      <c r="P176" s="583" t="s">
        <v>41</v>
      </c>
      <c r="Q176" s="585" t="s">
        <v>42</v>
      </c>
      <c r="R176" s="581" t="s">
        <v>46</v>
      </c>
      <c r="S176" s="577" t="s">
        <v>47</v>
      </c>
      <c r="T176" s="583" t="s">
        <v>41</v>
      </c>
      <c r="U176" s="585" t="s">
        <v>42</v>
      </c>
      <c r="V176" s="581" t="s">
        <v>46</v>
      </c>
      <c r="W176" s="577" t="s">
        <v>47</v>
      </c>
      <c r="X176" s="583" t="s">
        <v>41</v>
      </c>
      <c r="Y176" s="585" t="s">
        <v>42</v>
      </c>
      <c r="Z176" s="581" t="s">
        <v>46</v>
      </c>
      <c r="AA176" s="577" t="s">
        <v>47</v>
      </c>
      <c r="AB176" s="583" t="s">
        <v>41</v>
      </c>
      <c r="AC176" s="585" t="s">
        <v>42</v>
      </c>
      <c r="AD176" s="581" t="s">
        <v>46</v>
      </c>
      <c r="AE176" s="577" t="s">
        <v>47</v>
      </c>
      <c r="AF176" s="583" t="s">
        <v>41</v>
      </c>
      <c r="AG176" s="585" t="s">
        <v>42</v>
      </c>
      <c r="AH176" s="581" t="s">
        <v>46</v>
      </c>
      <c r="AI176" s="577" t="s">
        <v>47</v>
      </c>
      <c r="AJ176" s="583" t="s">
        <v>41</v>
      </c>
      <c r="AK176" s="585" t="s">
        <v>42</v>
      </c>
      <c r="AL176" s="581" t="s">
        <v>46</v>
      </c>
      <c r="AM176" s="577" t="s">
        <v>47</v>
      </c>
      <c r="AN176" s="583" t="s">
        <v>41</v>
      </c>
      <c r="AO176" s="585" t="s">
        <v>42</v>
      </c>
      <c r="AP176" s="581" t="s">
        <v>46</v>
      </c>
      <c r="AQ176" s="577" t="s">
        <v>47</v>
      </c>
    </row>
    <row r="177" spans="1:45" s="97" customFormat="1" ht="13.5" thickBot="1">
      <c r="A177" s="618"/>
      <c r="B177" s="619"/>
      <c r="C177" s="620"/>
      <c r="D177" s="573"/>
      <c r="E177" s="582"/>
      <c r="F177" s="579"/>
      <c r="G177" s="566"/>
      <c r="H177" s="580"/>
      <c r="I177" s="580"/>
      <c r="J177" s="580"/>
      <c r="K177" s="591"/>
      <c r="L177" s="584"/>
      <c r="M177" s="586"/>
      <c r="N177" s="582"/>
      <c r="O177" s="579"/>
      <c r="P177" s="584"/>
      <c r="Q177" s="586"/>
      <c r="R177" s="582"/>
      <c r="S177" s="579"/>
      <c r="T177" s="584"/>
      <c r="U177" s="586"/>
      <c r="V177" s="582"/>
      <c r="W177" s="579"/>
      <c r="X177" s="584"/>
      <c r="Y177" s="586"/>
      <c r="Z177" s="582"/>
      <c r="AA177" s="579"/>
      <c r="AB177" s="584"/>
      <c r="AC177" s="586"/>
      <c r="AD177" s="582"/>
      <c r="AE177" s="579"/>
      <c r="AF177" s="584"/>
      <c r="AG177" s="586"/>
      <c r="AH177" s="582"/>
      <c r="AI177" s="579"/>
      <c r="AJ177" s="584"/>
      <c r="AK177" s="586"/>
      <c r="AL177" s="582"/>
      <c r="AM177" s="579"/>
      <c r="AN177" s="584"/>
      <c r="AO177" s="586"/>
      <c r="AP177" s="582"/>
      <c r="AQ177" s="579"/>
    </row>
    <row r="178" spans="1:45" s="97" customFormat="1" ht="12.75" customHeight="1">
      <c r="A178" s="618"/>
      <c r="B178" s="619"/>
      <c r="C178" s="620"/>
      <c r="D178" s="690">
        <f>SUM(D66+D173+D114)</f>
        <v>19</v>
      </c>
      <c r="E178" s="695">
        <f>SUM(E66+E173+E114)</f>
        <v>52</v>
      </c>
      <c r="F178" s="695">
        <f>SUM(F66+F173+F114)</f>
        <v>159</v>
      </c>
      <c r="G178" s="693">
        <f>SUM(G173+G114+G66)</f>
        <v>1096</v>
      </c>
      <c r="H178" s="695">
        <f>SUM(H66+H173+H114)</f>
        <v>512</v>
      </c>
      <c r="I178" s="695">
        <f>SUM(I66+I173+I114)</f>
        <v>64</v>
      </c>
      <c r="J178" s="695">
        <f>SUM(J66+J173+J114)</f>
        <v>224</v>
      </c>
      <c r="K178" s="697">
        <f>SUM(K66+K173+K114)</f>
        <v>296</v>
      </c>
      <c r="L178" s="121">
        <f t="shared" ref="L178:AQ178" si="32">SUM(L114+L173+L66)</f>
        <v>112</v>
      </c>
      <c r="M178" s="122">
        <f t="shared" si="32"/>
        <v>16</v>
      </c>
      <c r="N178" s="122">
        <f t="shared" si="32"/>
        <v>32</v>
      </c>
      <c r="O178" s="123">
        <f t="shared" si="32"/>
        <v>16</v>
      </c>
      <c r="P178" s="121">
        <f t="shared" si="32"/>
        <v>32</v>
      </c>
      <c r="Q178" s="122">
        <f t="shared" si="32"/>
        <v>8</v>
      </c>
      <c r="R178" s="122">
        <f t="shared" si="32"/>
        <v>40</v>
      </c>
      <c r="S178" s="124">
        <f t="shared" si="32"/>
        <v>0</v>
      </c>
      <c r="T178" s="125">
        <f t="shared" si="32"/>
        <v>72</v>
      </c>
      <c r="U178" s="122">
        <f t="shared" si="32"/>
        <v>40</v>
      </c>
      <c r="V178" s="122">
        <f t="shared" si="32"/>
        <v>80</v>
      </c>
      <c r="W178" s="124">
        <f t="shared" si="32"/>
        <v>16</v>
      </c>
      <c r="X178" s="125">
        <f t="shared" si="32"/>
        <v>80</v>
      </c>
      <c r="Y178" s="122">
        <f t="shared" si="32"/>
        <v>0</v>
      </c>
      <c r="Z178" s="122">
        <f t="shared" si="32"/>
        <v>24</v>
      </c>
      <c r="AA178" s="123">
        <f t="shared" si="32"/>
        <v>80</v>
      </c>
      <c r="AB178" s="121">
        <f t="shared" si="32"/>
        <v>48</v>
      </c>
      <c r="AC178" s="122">
        <f t="shared" si="32"/>
        <v>0</v>
      </c>
      <c r="AD178" s="122">
        <f t="shared" si="32"/>
        <v>24</v>
      </c>
      <c r="AE178" s="124">
        <f t="shared" si="32"/>
        <v>48</v>
      </c>
      <c r="AF178" s="125">
        <f t="shared" si="32"/>
        <v>112</v>
      </c>
      <c r="AG178" s="122">
        <f t="shared" si="32"/>
        <v>0</v>
      </c>
      <c r="AH178" s="122">
        <f t="shared" si="32"/>
        <v>0</v>
      </c>
      <c r="AI178" s="123">
        <f t="shared" si="32"/>
        <v>80</v>
      </c>
      <c r="AJ178" s="121">
        <f t="shared" si="32"/>
        <v>40</v>
      </c>
      <c r="AK178" s="122">
        <f t="shared" si="32"/>
        <v>0</v>
      </c>
      <c r="AL178" s="122">
        <f t="shared" si="32"/>
        <v>24</v>
      </c>
      <c r="AM178" s="124">
        <f t="shared" si="32"/>
        <v>32</v>
      </c>
      <c r="AN178" s="121">
        <f t="shared" si="32"/>
        <v>16</v>
      </c>
      <c r="AO178" s="122">
        <f t="shared" si="32"/>
        <v>0</v>
      </c>
      <c r="AP178" s="122">
        <f t="shared" si="32"/>
        <v>0</v>
      </c>
      <c r="AQ178" s="124">
        <f t="shared" si="32"/>
        <v>24</v>
      </c>
      <c r="AS178" s="97" t="s">
        <v>64</v>
      </c>
    </row>
    <row r="179" spans="1:45" s="97" customFormat="1" ht="13.5" customHeight="1" thickBot="1">
      <c r="A179" s="618"/>
      <c r="B179" s="619"/>
      <c r="C179" s="620"/>
      <c r="D179" s="691"/>
      <c r="E179" s="705"/>
      <c r="F179" s="705"/>
      <c r="G179" s="694"/>
      <c r="H179" s="696"/>
      <c r="I179" s="696"/>
      <c r="J179" s="696"/>
      <c r="K179" s="698"/>
      <c r="L179" s="633">
        <f>SUM(L178:O178)</f>
        <v>176</v>
      </c>
      <c r="M179" s="633"/>
      <c r="N179" s="633"/>
      <c r="O179" s="634"/>
      <c r="P179" s="633">
        <f>SUM(P178:S178)</f>
        <v>80</v>
      </c>
      <c r="Q179" s="633"/>
      <c r="R179" s="633"/>
      <c r="S179" s="634"/>
      <c r="T179" s="633">
        <f>SUM(T178:W178)</f>
        <v>208</v>
      </c>
      <c r="U179" s="633"/>
      <c r="V179" s="633"/>
      <c r="W179" s="634"/>
      <c r="X179" s="633">
        <f>SUM(X178:AA178)</f>
        <v>184</v>
      </c>
      <c r="Y179" s="633"/>
      <c r="Z179" s="633"/>
      <c r="AA179" s="634"/>
      <c r="AB179" s="633">
        <f>SUM(AB178:AE178)</f>
        <v>120</v>
      </c>
      <c r="AC179" s="633"/>
      <c r="AD179" s="633"/>
      <c r="AE179" s="634"/>
      <c r="AF179" s="633">
        <f>SUM(AF178:AI178)</f>
        <v>192</v>
      </c>
      <c r="AG179" s="633"/>
      <c r="AH179" s="633"/>
      <c r="AI179" s="634"/>
      <c r="AJ179" s="633">
        <f>SUM(AJ178:AM178)</f>
        <v>96</v>
      </c>
      <c r="AK179" s="633"/>
      <c r="AL179" s="633"/>
      <c r="AM179" s="634"/>
      <c r="AN179" s="632">
        <f>SUM(AN178:AQ178)</f>
        <v>40</v>
      </c>
      <c r="AO179" s="633"/>
      <c r="AP179" s="633"/>
      <c r="AQ179" s="634"/>
      <c r="AS179" s="97">
        <f>SUM(L179:AQ179)</f>
        <v>1096</v>
      </c>
    </row>
    <row r="180" spans="1:45" s="97" customFormat="1" ht="12.75" customHeight="1">
      <c r="A180" s="618"/>
      <c r="B180" s="619"/>
      <c r="C180" s="620"/>
      <c r="D180" s="646" t="s">
        <v>65</v>
      </c>
      <c r="E180" s="527"/>
      <c r="F180" s="647"/>
      <c r="G180" s="653" t="s">
        <v>66</v>
      </c>
      <c r="H180" s="562"/>
      <c r="I180" s="562"/>
      <c r="J180" s="562"/>
      <c r="K180" s="563"/>
      <c r="L180" s="654">
        <v>2</v>
      </c>
      <c r="M180" s="655"/>
      <c r="N180" s="655"/>
      <c r="O180" s="656"/>
      <c r="P180" s="654">
        <v>2</v>
      </c>
      <c r="Q180" s="655"/>
      <c r="R180" s="655"/>
      <c r="S180" s="656"/>
      <c r="T180" s="654">
        <v>4</v>
      </c>
      <c r="U180" s="655"/>
      <c r="V180" s="655"/>
      <c r="W180" s="656"/>
      <c r="X180" s="654">
        <v>3</v>
      </c>
      <c r="Y180" s="655"/>
      <c r="Z180" s="655"/>
      <c r="AA180" s="656"/>
      <c r="AB180" s="654">
        <v>2</v>
      </c>
      <c r="AC180" s="655"/>
      <c r="AD180" s="655"/>
      <c r="AE180" s="656"/>
      <c r="AF180" s="654">
        <v>4</v>
      </c>
      <c r="AG180" s="655"/>
      <c r="AH180" s="655"/>
      <c r="AI180" s="656"/>
      <c r="AJ180" s="654">
        <v>2</v>
      </c>
      <c r="AK180" s="655"/>
      <c r="AL180" s="655"/>
      <c r="AM180" s="656"/>
      <c r="AN180" s="654">
        <v>0</v>
      </c>
      <c r="AO180" s="655"/>
      <c r="AP180" s="655"/>
      <c r="AQ180" s="656"/>
      <c r="AS180" s="97">
        <f>SUM(L180:AQ180)</f>
        <v>19</v>
      </c>
    </row>
    <row r="181" spans="1:45" s="97" customFormat="1" ht="12.75" customHeight="1">
      <c r="A181" s="618"/>
      <c r="B181" s="619"/>
      <c r="C181" s="620"/>
      <c r="D181" s="648"/>
      <c r="E181" s="532"/>
      <c r="F181" s="649"/>
      <c r="G181" s="638" t="s">
        <v>67</v>
      </c>
      <c r="H181" s="639"/>
      <c r="I181" s="639"/>
      <c r="J181" s="639"/>
      <c r="K181" s="640"/>
      <c r="L181" s="674">
        <v>11</v>
      </c>
      <c r="M181" s="675"/>
      <c r="N181" s="675"/>
      <c r="O181" s="676"/>
      <c r="P181" s="674">
        <v>3</v>
      </c>
      <c r="Q181" s="675"/>
      <c r="R181" s="675"/>
      <c r="S181" s="676"/>
      <c r="T181" s="674">
        <v>8</v>
      </c>
      <c r="U181" s="675"/>
      <c r="V181" s="675"/>
      <c r="W181" s="676"/>
      <c r="X181" s="674">
        <v>11</v>
      </c>
      <c r="Y181" s="675"/>
      <c r="Z181" s="675"/>
      <c r="AA181" s="676"/>
      <c r="AB181" s="674">
        <v>3</v>
      </c>
      <c r="AC181" s="675"/>
      <c r="AD181" s="675"/>
      <c r="AE181" s="676"/>
      <c r="AF181" s="674">
        <v>10</v>
      </c>
      <c r="AG181" s="675"/>
      <c r="AH181" s="675"/>
      <c r="AI181" s="676"/>
      <c r="AJ181" s="674">
        <v>4</v>
      </c>
      <c r="AK181" s="675"/>
      <c r="AL181" s="675"/>
      <c r="AM181" s="676"/>
      <c r="AN181" s="674">
        <v>3</v>
      </c>
      <c r="AO181" s="675"/>
      <c r="AP181" s="675"/>
      <c r="AQ181" s="676"/>
      <c r="AS181" s="97">
        <f>SUM(L181:AQ181)</f>
        <v>53</v>
      </c>
    </row>
    <row r="182" spans="1:45" s="97" customFormat="1" ht="13.5" customHeight="1" thickBot="1">
      <c r="A182" s="618"/>
      <c r="B182" s="619"/>
      <c r="C182" s="620"/>
      <c r="D182" s="650"/>
      <c r="E182" s="651"/>
      <c r="F182" s="652"/>
      <c r="G182" s="638" t="s">
        <v>12</v>
      </c>
      <c r="H182" s="639"/>
      <c r="I182" s="639"/>
      <c r="J182" s="639"/>
      <c r="K182" s="640"/>
      <c r="L182" s="641">
        <v>23</v>
      </c>
      <c r="M182" s="641"/>
      <c r="N182" s="641"/>
      <c r="O182" s="641"/>
      <c r="P182" s="641">
        <v>11</v>
      </c>
      <c r="Q182" s="641"/>
      <c r="R182" s="641"/>
      <c r="S182" s="641"/>
      <c r="T182" s="641">
        <v>25</v>
      </c>
      <c r="U182" s="641"/>
      <c r="V182" s="641"/>
      <c r="W182" s="641"/>
      <c r="X182" s="641">
        <v>24</v>
      </c>
      <c r="Y182" s="641"/>
      <c r="Z182" s="641"/>
      <c r="AA182" s="641"/>
      <c r="AB182" s="641">
        <v>14</v>
      </c>
      <c r="AC182" s="641"/>
      <c r="AD182" s="641"/>
      <c r="AE182" s="641"/>
      <c r="AF182" s="641">
        <v>26</v>
      </c>
      <c r="AG182" s="641"/>
      <c r="AH182" s="641"/>
      <c r="AI182" s="641"/>
      <c r="AJ182" s="641">
        <v>12</v>
      </c>
      <c r="AK182" s="641"/>
      <c r="AL182" s="641"/>
      <c r="AM182" s="641"/>
      <c r="AN182" s="641">
        <v>24</v>
      </c>
      <c r="AO182" s="641"/>
      <c r="AP182" s="641"/>
      <c r="AQ182" s="641"/>
      <c r="AS182" s="97">
        <f>SUM(L182:AQ182)</f>
        <v>159</v>
      </c>
    </row>
    <row r="183" spans="1:45" s="97" customFormat="1">
      <c r="A183" s="126"/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7"/>
      <c r="U183" s="466"/>
      <c r="V183" s="127"/>
      <c r="W183" s="127"/>
      <c r="X183" s="127"/>
      <c r="Y183" s="466"/>
      <c r="Z183" s="127"/>
      <c r="AA183" s="127"/>
      <c r="AB183" s="127"/>
      <c r="AC183" s="127"/>
      <c r="AD183" s="466"/>
      <c r="AE183" s="467"/>
      <c r="AF183" s="128"/>
      <c r="AG183" s="495" t="s">
        <v>267</v>
      </c>
      <c r="AH183" s="127"/>
      <c r="AI183" s="127"/>
      <c r="AJ183" s="127"/>
      <c r="AK183" s="127"/>
      <c r="AL183" s="127"/>
      <c r="AM183" s="127"/>
      <c r="AN183" s="127"/>
      <c r="AO183" s="127"/>
      <c r="AP183" s="127"/>
      <c r="AQ183" s="129"/>
    </row>
    <row r="184" spans="1:45" s="97" customFormat="1" ht="14.25">
      <c r="A184" s="130" t="s">
        <v>68</v>
      </c>
      <c r="B184" s="131"/>
      <c r="C184" s="131"/>
      <c r="D184" s="131"/>
      <c r="E184" s="131"/>
      <c r="F184" s="131"/>
      <c r="G184" s="131"/>
      <c r="H184" s="469"/>
      <c r="I184" s="469"/>
      <c r="J184" s="469"/>
      <c r="K184" s="469"/>
      <c r="L184" s="469"/>
      <c r="M184" s="469"/>
      <c r="N184" s="469"/>
      <c r="O184" s="469"/>
      <c r="P184" s="469"/>
      <c r="Q184" s="469"/>
      <c r="R184" s="469"/>
      <c r="S184" s="469"/>
      <c r="T184" s="469"/>
      <c r="U184" s="469"/>
      <c r="V184" s="469"/>
      <c r="W184" s="469"/>
      <c r="X184" s="469"/>
      <c r="Y184" s="469"/>
      <c r="Z184" s="469"/>
      <c r="AA184" s="469"/>
      <c r="AB184" s="469"/>
      <c r="AC184" s="469"/>
      <c r="AD184" s="469"/>
      <c r="AE184" s="470"/>
      <c r="AF184" s="132"/>
      <c r="AG184" s="494"/>
      <c r="AH184" s="469"/>
      <c r="AI184" s="469"/>
      <c r="AJ184" s="469"/>
      <c r="AK184" s="469"/>
      <c r="AL184" s="469"/>
      <c r="AM184" s="469"/>
      <c r="AN184" s="469"/>
      <c r="AO184" s="469"/>
      <c r="AP184" s="469"/>
      <c r="AQ184" s="470"/>
    </row>
    <row r="185" spans="1:45" s="97" customFormat="1" ht="15.75">
      <c r="A185" s="47"/>
      <c r="B185" s="191" t="str">
        <f t="shared" ref="B185:B191" si="33">B126</f>
        <v>1. Studenta obowiązuje na I roku udział we wszystkich zajęciach, na latach wyższych udział we wszystkich ćwiczeniach (audytoryjne, laboratoryjne, projektowe i seminaria)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131"/>
      <c r="R185" s="131"/>
      <c r="S185" s="131"/>
      <c r="T185" s="133"/>
      <c r="U185" s="133"/>
      <c r="V185" s="133"/>
      <c r="W185" s="133"/>
      <c r="X185" s="133"/>
      <c r="Y185" s="133"/>
      <c r="Z185" s="133"/>
      <c r="AA185" s="133"/>
      <c r="AB185" s="131"/>
      <c r="AC185" s="131"/>
      <c r="AD185" s="469"/>
      <c r="AE185" s="470"/>
      <c r="AF185" s="134"/>
      <c r="AG185" s="493"/>
      <c r="AH185" s="133"/>
      <c r="AI185" s="133"/>
      <c r="AJ185" s="469"/>
      <c r="AK185" s="469"/>
      <c r="AL185" s="469"/>
      <c r="AM185" s="469"/>
      <c r="AN185" s="469"/>
      <c r="AO185" s="99"/>
      <c r="AP185" s="99"/>
      <c r="AQ185" s="135"/>
    </row>
    <row r="186" spans="1:45" s="97" customFormat="1" ht="15.75">
      <c r="A186" s="47"/>
      <c r="B186" s="191" t="str">
        <f t="shared" si="33"/>
        <v>2. Język obcy kontynuowany do wyboru spośród: 1. angielski, 2. niemiecki</v>
      </c>
      <c r="C186" s="191"/>
      <c r="D186" s="191"/>
      <c r="E186" s="191"/>
      <c r="F186" s="191"/>
      <c r="G186" s="191"/>
      <c r="H186" s="191"/>
      <c r="I186" s="191"/>
      <c r="J186" s="191"/>
      <c r="K186" s="191"/>
      <c r="L186" s="191"/>
      <c r="M186" s="191"/>
      <c r="N186" s="191"/>
      <c r="O186" s="191"/>
      <c r="P186" s="191"/>
      <c r="Q186" s="136"/>
      <c r="R186" s="136"/>
      <c r="S186" s="136"/>
      <c r="T186" s="137"/>
      <c r="U186" s="138"/>
      <c r="V186" s="137"/>
      <c r="W186" s="137"/>
      <c r="X186" s="137"/>
      <c r="Y186" s="138"/>
      <c r="Z186" s="137"/>
      <c r="AA186" s="137"/>
      <c r="AB186" s="469"/>
      <c r="AC186" s="469"/>
      <c r="AD186" s="469"/>
      <c r="AE186" s="470"/>
      <c r="AF186" s="132"/>
      <c r="AG186" s="138" t="s">
        <v>71</v>
      </c>
      <c r="AH186" s="136"/>
      <c r="AI186" s="136"/>
      <c r="AJ186" s="137"/>
      <c r="AK186" s="139"/>
      <c r="AL186" s="469"/>
      <c r="AM186" s="469"/>
      <c r="AN186" s="139"/>
      <c r="AO186" s="139"/>
      <c r="AP186" s="139"/>
      <c r="AQ186" s="470"/>
    </row>
    <row r="187" spans="1:45" s="97" customFormat="1" ht="15.75">
      <c r="A187" s="47"/>
      <c r="B187" s="191" t="str">
        <f t="shared" si="33"/>
        <v>3. Przedmioty humanistyczno-społeczne do wyboru: 1. Sem. I - Podstawy ekonomii                          lub Człowiek a środowisko; 2. Sem. VIII - Historia nauki i techniki lub</v>
      </c>
      <c r="C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131"/>
      <c r="R187" s="131"/>
      <c r="S187" s="131"/>
      <c r="T187" s="133"/>
      <c r="U187" s="133"/>
      <c r="V187" s="133"/>
      <c r="W187" s="133"/>
      <c r="X187" s="133"/>
      <c r="Y187" s="133"/>
      <c r="Z187" s="133"/>
      <c r="AA187" s="133"/>
      <c r="AB187" s="469"/>
      <c r="AC187" s="469"/>
      <c r="AD187" s="469"/>
      <c r="AE187" s="470"/>
      <c r="AF187" s="132"/>
      <c r="AG187" s="137" t="s">
        <v>72</v>
      </c>
      <c r="AH187" s="137" t="s">
        <v>73</v>
      </c>
      <c r="AI187" s="131"/>
      <c r="AJ187" s="133"/>
      <c r="AK187" s="469"/>
      <c r="AL187" s="469"/>
      <c r="AM187" s="469"/>
      <c r="AN187" s="469"/>
      <c r="AO187" s="469"/>
      <c r="AP187" s="469"/>
      <c r="AQ187" s="140"/>
    </row>
    <row r="188" spans="1:45" s="97" customFormat="1" ht="15.75">
      <c r="A188" s="47"/>
      <c r="B188" s="191" t="str">
        <f t="shared" si="33"/>
        <v xml:space="preserve">   Psychospołeczne aspekty sukcesu zawodowego;</v>
      </c>
      <c r="C188" s="74"/>
      <c r="D188" s="49"/>
      <c r="E188" s="49"/>
      <c r="F188" s="49"/>
      <c r="G188" s="74"/>
      <c r="H188" s="452"/>
      <c r="I188" s="452"/>
      <c r="J188" s="452"/>
      <c r="K188" s="452"/>
      <c r="L188" s="452"/>
      <c r="M188" s="452"/>
      <c r="N188" s="452"/>
      <c r="O188" s="452"/>
      <c r="P188" s="452"/>
      <c r="Q188" s="141"/>
      <c r="R188" s="141"/>
      <c r="S188" s="141"/>
      <c r="T188" s="141"/>
      <c r="U188" s="141"/>
      <c r="V188" s="141"/>
      <c r="W188" s="141"/>
      <c r="X188" s="141"/>
      <c r="Y188" s="141"/>
      <c r="Z188" s="141"/>
      <c r="AA188" s="141"/>
      <c r="AB188" s="469"/>
      <c r="AC188" s="469"/>
      <c r="AD188" s="469"/>
      <c r="AE188" s="470"/>
      <c r="AF188" s="132"/>
      <c r="AG188" s="136" t="s">
        <v>75</v>
      </c>
      <c r="AH188" s="136" t="s">
        <v>76</v>
      </c>
      <c r="AI188" s="141"/>
      <c r="AJ188" s="141"/>
      <c r="AK188" s="469"/>
      <c r="AL188" s="469"/>
      <c r="AM188" s="469"/>
      <c r="AN188" s="469"/>
      <c r="AO188" s="469"/>
      <c r="AP188" s="469"/>
      <c r="AQ188" s="470"/>
    </row>
    <row r="189" spans="1:45" s="97" customFormat="1" ht="15.75">
      <c r="A189" s="47"/>
      <c r="B189" s="191" t="str">
        <f t="shared" si="33"/>
        <v>4. Studenta obowiązuje zaliczenie 4 tygodniowej praktyki ( 2 tyg.pr.zawodowej po roku II - 2 pkt ECTS i 2 tyg.pr.przeddyplomowej po roku III - 2 pkt ECTS).</v>
      </c>
      <c r="C189" s="74"/>
      <c r="D189" s="74"/>
      <c r="E189" s="74"/>
      <c r="F189" s="74"/>
      <c r="G189" s="74"/>
      <c r="H189" s="74"/>
      <c r="I189" s="74"/>
      <c r="J189" s="74"/>
      <c r="K189" s="142"/>
      <c r="L189" s="74"/>
      <c r="M189" s="74"/>
      <c r="N189" s="74"/>
      <c r="O189" s="74"/>
      <c r="P189" s="74"/>
      <c r="Q189" s="143"/>
      <c r="R189" s="143"/>
      <c r="S189" s="143"/>
      <c r="T189" s="143"/>
      <c r="U189" s="131"/>
      <c r="V189" s="131"/>
      <c r="W189" s="131"/>
      <c r="X189" s="143"/>
      <c r="Y189" s="131"/>
      <c r="Z189" s="131"/>
      <c r="AA189" s="131"/>
      <c r="AB189" s="469"/>
      <c r="AC189" s="469"/>
      <c r="AD189" s="469"/>
      <c r="AE189" s="470"/>
      <c r="AF189" s="132"/>
      <c r="AG189" s="137" t="s">
        <v>43</v>
      </c>
      <c r="AH189" s="144" t="s">
        <v>78</v>
      </c>
      <c r="AI189" s="131"/>
      <c r="AJ189" s="131"/>
      <c r="AK189" s="469"/>
      <c r="AL189" s="469"/>
      <c r="AM189" s="469"/>
      <c r="AN189" s="469"/>
      <c r="AO189" s="469"/>
      <c r="AP189" s="469"/>
      <c r="AQ189" s="470"/>
    </row>
    <row r="190" spans="1:45" s="97" customFormat="1" ht="15.75">
      <c r="A190" s="47"/>
      <c r="B190" s="191" t="str">
        <f t="shared" si="33"/>
        <v>5. Student może wybrać alternatywny przedmiot z grupy przedmiotów obieralnych</v>
      </c>
      <c r="C190" s="74"/>
      <c r="D190" s="74"/>
      <c r="E190" s="74"/>
      <c r="F190" s="74"/>
      <c r="G190" s="74"/>
      <c r="H190" s="3"/>
      <c r="I190" s="3"/>
      <c r="J190" s="3"/>
      <c r="K190" s="3"/>
      <c r="L190" s="3"/>
      <c r="M190" s="3"/>
      <c r="N190" s="3"/>
      <c r="O190" s="3"/>
      <c r="P190" s="3"/>
      <c r="Q190" s="131"/>
      <c r="R190" s="131"/>
      <c r="S190" s="131"/>
      <c r="T190" s="131"/>
      <c r="U190" s="131"/>
      <c r="V190" s="131"/>
      <c r="W190" s="131"/>
      <c r="X190" s="131"/>
      <c r="Y190" s="131"/>
      <c r="Z190" s="131"/>
      <c r="AA190" s="131"/>
      <c r="AB190" s="469"/>
      <c r="AC190" s="469"/>
      <c r="AD190" s="469"/>
      <c r="AE190" s="470"/>
      <c r="AF190" s="132"/>
      <c r="AG190" s="137" t="s">
        <v>80</v>
      </c>
      <c r="AH190" s="137" t="s">
        <v>81</v>
      </c>
      <c r="AI190" s="131"/>
      <c r="AJ190" s="131"/>
      <c r="AK190" s="469"/>
      <c r="AL190" s="469"/>
      <c r="AM190" s="469"/>
      <c r="AN190" s="469"/>
      <c r="AO190" s="469"/>
      <c r="AP190" s="469"/>
      <c r="AQ190" s="470"/>
    </row>
    <row r="191" spans="1:45" s="97" customFormat="1" ht="15.75">
      <c r="A191" s="47"/>
      <c r="B191" s="191" t="str">
        <f t="shared" si="33"/>
        <v>6. Student zobowiązany jest do napisania i obrony pracy dyplomowej (15 punktów ECTS)</v>
      </c>
      <c r="C191" s="191"/>
      <c r="D191" s="74"/>
      <c r="E191" s="74"/>
      <c r="F191" s="7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131"/>
      <c r="R191" s="131"/>
      <c r="S191" s="131"/>
      <c r="T191" s="133"/>
      <c r="U191" s="133"/>
      <c r="V191" s="133"/>
      <c r="W191" s="133"/>
      <c r="X191" s="133"/>
      <c r="Y191" s="133"/>
      <c r="Z191" s="133"/>
      <c r="AA191" s="133"/>
      <c r="AB191" s="469"/>
      <c r="AC191" s="469"/>
      <c r="AD191" s="469"/>
      <c r="AE191" s="470"/>
      <c r="AF191" s="132"/>
      <c r="AG191" s="137" t="s">
        <v>83</v>
      </c>
      <c r="AH191" s="137" t="s">
        <v>84</v>
      </c>
      <c r="AI191" s="131"/>
      <c r="AJ191" s="133"/>
      <c r="AK191" s="469"/>
      <c r="AL191" s="469"/>
      <c r="AM191" s="469"/>
      <c r="AN191" s="469"/>
      <c r="AO191" s="469"/>
      <c r="AP191" s="469"/>
      <c r="AQ191" s="470"/>
    </row>
    <row r="192" spans="1:45" s="97" customFormat="1" ht="15.75">
      <c r="A192" s="47"/>
      <c r="B192" s="7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74"/>
      <c r="N192" s="74"/>
      <c r="O192" s="74"/>
      <c r="P192" s="74"/>
      <c r="Q192" s="143"/>
      <c r="R192" s="143"/>
      <c r="S192" s="143"/>
      <c r="T192" s="133"/>
      <c r="U192" s="133"/>
      <c r="V192" s="133"/>
      <c r="W192" s="133"/>
      <c r="X192" s="133"/>
      <c r="Y192" s="133"/>
      <c r="Z192" s="133"/>
      <c r="AA192" s="133"/>
      <c r="AB192" s="469"/>
      <c r="AC192" s="469"/>
      <c r="AD192" s="469"/>
      <c r="AE192" s="470"/>
      <c r="AF192" s="132"/>
      <c r="AG192" s="136" t="s">
        <v>85</v>
      </c>
      <c r="AH192" s="136" t="s">
        <v>86</v>
      </c>
      <c r="AI192" s="131"/>
      <c r="AJ192" s="133"/>
      <c r="AK192" s="469"/>
      <c r="AL192" s="469"/>
      <c r="AM192" s="469"/>
      <c r="AN192" s="469"/>
      <c r="AO192" s="469"/>
      <c r="AP192" s="469"/>
      <c r="AQ192" s="470"/>
    </row>
    <row r="193" spans="1:43" s="97" customFormat="1" ht="15.75">
      <c r="A193" s="47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131"/>
      <c r="R193" s="131"/>
      <c r="S193" s="131"/>
      <c r="T193" s="133"/>
      <c r="U193" s="133"/>
      <c r="V193" s="133"/>
      <c r="W193" s="133"/>
      <c r="X193" s="133"/>
      <c r="Y193" s="133"/>
      <c r="Z193" s="133"/>
      <c r="AA193" s="133"/>
      <c r="AB193" s="469"/>
      <c r="AC193" s="469"/>
      <c r="AD193" s="469"/>
      <c r="AE193" s="470"/>
      <c r="AF193" s="132"/>
      <c r="AG193" s="514"/>
      <c r="AH193" s="136" t="s">
        <v>87</v>
      </c>
      <c r="AJ193" s="133"/>
      <c r="AK193" s="469"/>
      <c r="AL193" s="469"/>
      <c r="AM193" s="469"/>
      <c r="AN193" s="469"/>
      <c r="AO193" s="469"/>
      <c r="AP193" s="469"/>
      <c r="AQ193" s="470"/>
    </row>
    <row r="194" spans="1:43" s="97" customFormat="1" ht="15" thickBot="1">
      <c r="A194" s="146"/>
      <c r="B194" s="147"/>
      <c r="C194" s="147"/>
      <c r="D194" s="147"/>
      <c r="E194" s="148"/>
      <c r="F194" s="148"/>
      <c r="G194" s="148"/>
      <c r="H194" s="148"/>
      <c r="I194" s="148"/>
      <c r="J194" s="148"/>
      <c r="K194" s="147"/>
      <c r="L194" s="147"/>
      <c r="M194" s="147"/>
      <c r="N194" s="147"/>
      <c r="O194" s="147"/>
      <c r="P194" s="147"/>
      <c r="Q194" s="147"/>
      <c r="R194" s="147"/>
      <c r="S194" s="147"/>
      <c r="T194" s="149"/>
      <c r="U194" s="150"/>
      <c r="V194" s="150"/>
      <c r="W194" s="150"/>
      <c r="X194" s="149"/>
      <c r="Y194" s="150"/>
      <c r="Z194" s="150"/>
      <c r="AA194" s="150"/>
      <c r="AB194" s="150"/>
      <c r="AC194" s="150"/>
      <c r="AD194" s="150"/>
      <c r="AE194" s="151"/>
      <c r="AF194" s="642" t="s">
        <v>145</v>
      </c>
      <c r="AG194" s="644"/>
      <c r="AH194" s="644"/>
      <c r="AI194" s="644"/>
      <c r="AJ194" s="644"/>
      <c r="AK194" s="644"/>
      <c r="AL194" s="644"/>
      <c r="AM194" s="644"/>
      <c r="AN194" s="644"/>
      <c r="AO194" s="644"/>
      <c r="AP194" s="644"/>
      <c r="AQ194" s="645"/>
    </row>
    <row r="195" spans="1:43" s="97" customFormat="1" ht="25.35" customHeight="1">
      <c r="A195" s="515"/>
      <c r="B195" s="516"/>
      <c r="C195" s="517"/>
      <c r="D195" s="518" t="str">
        <f>D45</f>
        <v>PLAN  STUDIÓW  NR IX</v>
      </c>
      <c r="E195" s="519"/>
      <c r="F195" s="519"/>
      <c r="G195" s="519"/>
      <c r="H195" s="519"/>
      <c r="I195" s="519"/>
      <c r="J195" s="519"/>
      <c r="K195" s="519"/>
      <c r="L195" s="519"/>
      <c r="M195" s="519"/>
      <c r="N195" s="519"/>
      <c r="O195" s="519"/>
      <c r="P195" s="519"/>
      <c r="Q195" s="519"/>
      <c r="R195" s="519"/>
      <c r="S195" s="519"/>
      <c r="T195" s="519"/>
      <c r="U195" s="519"/>
      <c r="V195" s="519"/>
      <c r="W195" s="519"/>
      <c r="X195" s="519"/>
      <c r="Y195" s="519"/>
      <c r="Z195" s="519"/>
      <c r="AA195" s="519"/>
      <c r="AB195" s="520"/>
      <c r="AC195" s="520"/>
      <c r="AD195" s="520"/>
      <c r="AE195" s="521"/>
      <c r="AF195" s="526"/>
      <c r="AG195" s="527"/>
      <c r="AH195" s="527"/>
      <c r="AI195" s="527"/>
      <c r="AJ195" s="527"/>
      <c r="AK195" s="527"/>
      <c r="AL195" s="527"/>
      <c r="AM195" s="527"/>
      <c r="AN195" s="527"/>
      <c r="AO195" s="527"/>
      <c r="AP195" s="527"/>
      <c r="AQ195" s="528"/>
    </row>
    <row r="196" spans="1:43" s="97" customFormat="1" ht="25.35" customHeight="1">
      <c r="A196" s="529" t="s">
        <v>18</v>
      </c>
      <c r="B196" s="530"/>
      <c r="C196" s="531"/>
      <c r="D196" s="522"/>
      <c r="E196" s="523"/>
      <c r="F196" s="523"/>
      <c r="G196" s="523"/>
      <c r="H196" s="523"/>
      <c r="I196" s="523"/>
      <c r="J196" s="523"/>
      <c r="K196" s="523"/>
      <c r="L196" s="523"/>
      <c r="M196" s="523"/>
      <c r="N196" s="523"/>
      <c r="O196" s="523"/>
      <c r="P196" s="523"/>
      <c r="Q196" s="523"/>
      <c r="R196" s="523"/>
      <c r="S196" s="523"/>
      <c r="T196" s="523"/>
      <c r="U196" s="523"/>
      <c r="V196" s="523"/>
      <c r="W196" s="523"/>
      <c r="X196" s="523"/>
      <c r="Y196" s="523"/>
      <c r="Z196" s="523"/>
      <c r="AA196" s="523"/>
      <c r="AB196" s="524"/>
      <c r="AC196" s="524"/>
      <c r="AD196" s="524"/>
      <c r="AE196" s="525"/>
      <c r="AF196" s="529"/>
      <c r="AG196" s="532"/>
      <c r="AH196" s="532"/>
      <c r="AI196" s="532"/>
      <c r="AJ196" s="532"/>
      <c r="AK196" s="532"/>
      <c r="AL196" s="532"/>
      <c r="AM196" s="532"/>
      <c r="AN196" s="532"/>
      <c r="AO196" s="532"/>
      <c r="AP196" s="532"/>
      <c r="AQ196" s="533"/>
    </row>
    <row r="197" spans="1:43" s="97" customFormat="1" ht="15.75">
      <c r="A197" s="529" t="s">
        <v>19</v>
      </c>
      <c r="B197" s="530"/>
      <c r="C197" s="531"/>
      <c r="D197" s="191" t="s">
        <v>3</v>
      </c>
      <c r="E197" s="454"/>
      <c r="F197" s="454"/>
      <c r="G197" s="454"/>
      <c r="H197" s="454"/>
      <c r="I197" s="98" t="str">
        <f>(D8)</f>
        <v>PROFIL OGÓLNOAKADEMICKI</v>
      </c>
      <c r="J197" s="3"/>
      <c r="K197" s="454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191"/>
      <c r="W197" s="191"/>
      <c r="X197" s="98"/>
      <c r="Y197" s="98"/>
      <c r="Z197" s="191"/>
      <c r="AA197" s="191"/>
      <c r="AB197" s="3"/>
      <c r="AC197" s="191"/>
      <c r="AD197" s="191"/>
      <c r="AE197" s="191"/>
      <c r="AF197" s="534"/>
      <c r="AG197" s="535"/>
      <c r="AH197" s="535"/>
      <c r="AI197" s="535"/>
      <c r="AJ197" s="535"/>
      <c r="AK197" s="535"/>
      <c r="AL197" s="535"/>
      <c r="AM197" s="535"/>
      <c r="AN197" s="535"/>
      <c r="AO197" s="535"/>
      <c r="AP197" s="535"/>
      <c r="AQ197" s="536"/>
    </row>
    <row r="198" spans="1:43" s="97" customFormat="1" ht="15.75">
      <c r="A198" s="447"/>
      <c r="B198" s="448"/>
      <c r="C198" s="449"/>
      <c r="D198" s="191" t="s">
        <v>5</v>
      </c>
      <c r="E198" s="454"/>
      <c r="F198" s="454"/>
      <c r="G198" s="191"/>
      <c r="H198" s="191"/>
      <c r="I198" s="98" t="str">
        <f>(D9)</f>
        <v>STUDIA PIERWSZEGO STOPNIA (4-letnie inżynierskie)</v>
      </c>
      <c r="J198" s="3"/>
      <c r="K198" s="98"/>
      <c r="L198" s="98"/>
      <c r="M198" s="99"/>
      <c r="N198" s="454"/>
      <c r="O198" s="98"/>
      <c r="P198" s="98"/>
      <c r="Q198" s="98"/>
      <c r="R198" s="98"/>
      <c r="S198" s="98"/>
      <c r="T198" s="98"/>
      <c r="U198" s="98"/>
      <c r="V198" s="191"/>
      <c r="W198" s="191"/>
      <c r="X198" s="98"/>
      <c r="Y198" s="98"/>
      <c r="Z198" s="191"/>
      <c r="AA198" s="191"/>
      <c r="AB198" s="3"/>
      <c r="AC198" s="191"/>
      <c r="AD198" s="191"/>
      <c r="AE198" s="191"/>
      <c r="AF198" s="534"/>
      <c r="AG198" s="535"/>
      <c r="AH198" s="535"/>
      <c r="AI198" s="535"/>
      <c r="AJ198" s="535"/>
      <c r="AK198" s="535"/>
      <c r="AL198" s="535"/>
      <c r="AM198" s="535"/>
      <c r="AN198" s="535"/>
      <c r="AO198" s="535"/>
      <c r="AP198" s="535"/>
      <c r="AQ198" s="536"/>
    </row>
    <row r="199" spans="1:43" s="97" customFormat="1" ht="15.75">
      <c r="A199" s="537" t="s">
        <v>20</v>
      </c>
      <c r="B199" s="530"/>
      <c r="C199" s="531"/>
      <c r="D199" s="191" t="s">
        <v>7</v>
      </c>
      <c r="E199" s="454"/>
      <c r="F199" s="454"/>
      <c r="G199" s="191"/>
      <c r="H199" s="191"/>
      <c r="I199" s="98" t="str">
        <f>(D10)</f>
        <v>STUDIA NIESTACJONARNE</v>
      </c>
      <c r="J199" s="3"/>
      <c r="K199" s="98"/>
      <c r="L199" s="98"/>
      <c r="M199" s="99"/>
      <c r="N199" s="454"/>
      <c r="O199" s="98"/>
      <c r="P199" s="98"/>
      <c r="Q199" s="98"/>
      <c r="R199" s="98"/>
      <c r="S199" s="98"/>
      <c r="T199" s="98"/>
      <c r="U199" s="98"/>
      <c r="V199" s="191"/>
      <c r="W199" s="191"/>
      <c r="X199" s="98"/>
      <c r="Y199" s="98"/>
      <c r="Z199" s="191"/>
      <c r="AA199" s="191"/>
      <c r="AB199" s="3"/>
      <c r="AC199" s="450"/>
      <c r="AD199" s="450"/>
      <c r="AE199" s="450"/>
      <c r="AF199" s="534" t="s">
        <v>184</v>
      </c>
      <c r="AG199" s="535"/>
      <c r="AH199" s="535"/>
      <c r="AI199" s="535"/>
      <c r="AJ199" s="535"/>
      <c r="AK199" s="535"/>
      <c r="AL199" s="535"/>
      <c r="AM199" s="535"/>
      <c r="AN199" s="535"/>
      <c r="AO199" s="535"/>
      <c r="AP199" s="535"/>
      <c r="AQ199" s="536"/>
    </row>
    <row r="200" spans="1:43" s="97" customFormat="1" ht="15.75">
      <c r="A200" s="534" t="s">
        <v>22</v>
      </c>
      <c r="B200" s="535"/>
      <c r="C200" s="538"/>
      <c r="D200" s="191" t="s">
        <v>1</v>
      </c>
      <c r="E200" s="191"/>
      <c r="F200" s="191"/>
      <c r="G200" s="191"/>
      <c r="H200" s="191"/>
      <c r="I200" s="98" t="str">
        <f>(D7)</f>
        <v>INŻYNIERIA ŚRODOWISKA</v>
      </c>
      <c r="J200" s="3"/>
      <c r="K200" s="98"/>
      <c r="L200" s="98"/>
      <c r="M200" s="98"/>
      <c r="N200" s="454"/>
      <c r="O200" s="98"/>
      <c r="P200" s="98"/>
      <c r="Q200" s="98"/>
      <c r="R200" s="98"/>
      <c r="S200" s="98"/>
      <c r="T200" s="98"/>
      <c r="U200" s="98"/>
      <c r="V200" s="191"/>
      <c r="W200" s="191"/>
      <c r="X200" s="98"/>
      <c r="Y200" s="98"/>
      <c r="Z200" s="191"/>
      <c r="AA200" s="191"/>
      <c r="AB200" s="3"/>
      <c r="AC200" s="450"/>
      <c r="AD200" s="450"/>
      <c r="AE200" s="450"/>
      <c r="AF200" s="534" t="s">
        <v>23</v>
      </c>
      <c r="AG200" s="535"/>
      <c r="AH200" s="535"/>
      <c r="AI200" s="535"/>
      <c r="AJ200" s="535"/>
      <c r="AK200" s="535"/>
      <c r="AL200" s="535"/>
      <c r="AM200" s="535"/>
      <c r="AN200" s="535"/>
      <c r="AO200" s="535"/>
      <c r="AP200" s="535"/>
      <c r="AQ200" s="536"/>
    </row>
    <row r="201" spans="1:43" s="97" customFormat="1" ht="15.75">
      <c r="A201" s="537" t="s">
        <v>24</v>
      </c>
      <c r="B201" s="530"/>
      <c r="C201" s="531"/>
      <c r="D201" s="5"/>
      <c r="E201" s="191"/>
      <c r="F201" s="191"/>
      <c r="G201" s="191"/>
      <c r="H201" s="191"/>
      <c r="I201" s="98"/>
      <c r="J201" s="3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191"/>
      <c r="W201" s="191"/>
      <c r="X201" s="98"/>
      <c r="Y201" s="98"/>
      <c r="Z201" s="191"/>
      <c r="AA201" s="191"/>
      <c r="AB201" s="3"/>
      <c r="AC201" s="191"/>
      <c r="AD201" s="191"/>
      <c r="AE201" s="191"/>
      <c r="AF201" s="537"/>
      <c r="AG201" s="530"/>
      <c r="AH201" s="530"/>
      <c r="AI201" s="530"/>
      <c r="AJ201" s="530"/>
      <c r="AK201" s="530"/>
      <c r="AL201" s="530"/>
      <c r="AM201" s="530"/>
      <c r="AN201" s="530"/>
      <c r="AO201" s="530"/>
      <c r="AP201" s="530"/>
      <c r="AQ201" s="539"/>
    </row>
    <row r="202" spans="1:43" s="97" customFormat="1" ht="16.5" thickBot="1">
      <c r="A202" s="540"/>
      <c r="B202" s="541"/>
      <c r="C202" s="542"/>
      <c r="D202" s="100"/>
      <c r="E202" s="53"/>
      <c r="F202" s="53"/>
      <c r="G202" s="53"/>
      <c r="H202" s="53"/>
      <c r="I202" s="53"/>
      <c r="J202" s="53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461"/>
      <c r="W202" s="461"/>
      <c r="X202" s="101"/>
      <c r="Y202" s="101"/>
      <c r="Z202" s="461"/>
      <c r="AA202" s="461"/>
      <c r="AB202" s="53"/>
      <c r="AC202" s="459"/>
      <c r="AD202" s="459"/>
      <c r="AE202" s="459"/>
      <c r="AF202" s="543"/>
      <c r="AG202" s="544"/>
      <c r="AH202" s="544"/>
      <c r="AI202" s="544"/>
      <c r="AJ202" s="544"/>
      <c r="AK202" s="544"/>
      <c r="AL202" s="544"/>
      <c r="AM202" s="544"/>
      <c r="AN202" s="544"/>
      <c r="AO202" s="544"/>
      <c r="AP202" s="544"/>
      <c r="AQ202" s="545"/>
    </row>
    <row r="203" spans="1:43" s="97" customFormat="1" ht="6" customHeight="1" thickBot="1">
      <c r="A203" s="167"/>
      <c r="B203" s="462"/>
      <c r="C203" s="462"/>
      <c r="D203" s="168"/>
      <c r="E203" s="469"/>
      <c r="F203" s="469"/>
      <c r="G203" s="469"/>
      <c r="H203" s="469"/>
      <c r="I203" s="469"/>
      <c r="J203" s="469"/>
      <c r="K203" s="169"/>
      <c r="L203" s="169"/>
      <c r="M203" s="169"/>
      <c r="N203" s="169"/>
      <c r="O203" s="169"/>
      <c r="P203" s="169"/>
      <c r="Q203" s="169"/>
      <c r="R203" s="169"/>
      <c r="S203" s="169"/>
      <c r="T203" s="169"/>
      <c r="U203" s="169"/>
      <c r="V203" s="139"/>
      <c r="W203" s="139"/>
      <c r="X203" s="169"/>
      <c r="Y203" s="169"/>
      <c r="Z203" s="139"/>
      <c r="AA203" s="139"/>
      <c r="AB203" s="136"/>
      <c r="AC203" s="136"/>
      <c r="AD203" s="136"/>
      <c r="AE203" s="136"/>
      <c r="AF203" s="136"/>
      <c r="AG203" s="136"/>
      <c r="AH203" s="136"/>
      <c r="AI203" s="136"/>
      <c r="AJ203" s="136"/>
      <c r="AK203" s="136"/>
      <c r="AL203" s="136"/>
      <c r="AM203" s="136"/>
      <c r="AN203" s="136"/>
      <c r="AO203" s="136"/>
      <c r="AP203" s="469"/>
      <c r="AQ203" s="470"/>
    </row>
    <row r="204" spans="1:43" s="97" customFormat="1">
      <c r="A204" s="657" t="s">
        <v>89</v>
      </c>
      <c r="B204" s="737" t="s">
        <v>26</v>
      </c>
      <c r="C204" s="556"/>
      <c r="D204" s="555" t="s">
        <v>27</v>
      </c>
      <c r="E204" s="556"/>
      <c r="F204" s="557"/>
      <c r="G204" s="680" t="s">
        <v>28</v>
      </c>
      <c r="H204" s="562"/>
      <c r="I204" s="562"/>
      <c r="J204" s="562"/>
      <c r="K204" s="562"/>
      <c r="L204" s="561" t="s">
        <v>108</v>
      </c>
      <c r="M204" s="562"/>
      <c r="N204" s="562"/>
      <c r="O204" s="562"/>
      <c r="P204" s="562"/>
      <c r="Q204" s="562"/>
      <c r="R204" s="562"/>
      <c r="S204" s="562"/>
      <c r="T204" s="562"/>
      <c r="U204" s="562"/>
      <c r="V204" s="562"/>
      <c r="W204" s="562"/>
      <c r="X204" s="562"/>
      <c r="Y204" s="562"/>
      <c r="Z204" s="562"/>
      <c r="AA204" s="562"/>
      <c r="AB204" s="562"/>
      <c r="AC204" s="562"/>
      <c r="AD204" s="562"/>
      <c r="AE204" s="562"/>
      <c r="AF204" s="562"/>
      <c r="AG204" s="562"/>
      <c r="AH204" s="562"/>
      <c r="AI204" s="562"/>
      <c r="AJ204" s="562"/>
      <c r="AK204" s="562"/>
      <c r="AL204" s="562"/>
      <c r="AM204" s="562"/>
      <c r="AN204" s="562"/>
      <c r="AO204" s="562"/>
      <c r="AP204" s="562"/>
      <c r="AQ204" s="563"/>
    </row>
    <row r="205" spans="1:43" s="97" customFormat="1">
      <c r="A205" s="658"/>
      <c r="B205" s="738"/>
      <c r="C205" s="559"/>
      <c r="D205" s="558"/>
      <c r="E205" s="559"/>
      <c r="F205" s="560"/>
      <c r="G205" s="583" t="s">
        <v>30</v>
      </c>
      <c r="H205" s="567" t="s">
        <v>31</v>
      </c>
      <c r="I205" s="567"/>
      <c r="J205" s="567"/>
      <c r="K205" s="568"/>
      <c r="L205" s="569" t="s">
        <v>32</v>
      </c>
      <c r="M205" s="570"/>
      <c r="N205" s="570"/>
      <c r="O205" s="571"/>
      <c r="P205" s="569" t="s">
        <v>33</v>
      </c>
      <c r="Q205" s="570"/>
      <c r="R205" s="570"/>
      <c r="S205" s="571"/>
      <c r="T205" s="569" t="s">
        <v>34</v>
      </c>
      <c r="U205" s="570"/>
      <c r="V205" s="570"/>
      <c r="W205" s="571"/>
      <c r="X205" s="569" t="s">
        <v>185</v>
      </c>
      <c r="Y205" s="570"/>
      <c r="Z205" s="570"/>
      <c r="AA205" s="571"/>
      <c r="AB205" s="569" t="s">
        <v>36</v>
      </c>
      <c r="AC205" s="570"/>
      <c r="AD205" s="570"/>
      <c r="AE205" s="571"/>
      <c r="AF205" s="569" t="s">
        <v>37</v>
      </c>
      <c r="AG205" s="570"/>
      <c r="AH205" s="570"/>
      <c r="AI205" s="571"/>
      <c r="AJ205" s="569" t="s">
        <v>38</v>
      </c>
      <c r="AK205" s="570"/>
      <c r="AL205" s="570"/>
      <c r="AM205" s="571"/>
      <c r="AN205" s="569" t="s">
        <v>186</v>
      </c>
      <c r="AO205" s="570"/>
      <c r="AP205" s="570"/>
      <c r="AQ205" s="571"/>
    </row>
    <row r="206" spans="1:43" s="97" customFormat="1">
      <c r="A206" s="658"/>
      <c r="B206" s="738"/>
      <c r="C206" s="559"/>
      <c r="D206" s="572" t="s">
        <v>39</v>
      </c>
      <c r="E206" s="574" t="s">
        <v>40</v>
      </c>
      <c r="F206" s="577" t="s">
        <v>12</v>
      </c>
      <c r="G206" s="623"/>
      <c r="H206" s="567" t="s">
        <v>41</v>
      </c>
      <c r="I206" s="567" t="s">
        <v>42</v>
      </c>
      <c r="J206" s="567" t="s">
        <v>43</v>
      </c>
      <c r="K206" s="568" t="s">
        <v>44</v>
      </c>
      <c r="L206" s="592" t="s">
        <v>187</v>
      </c>
      <c r="M206" s="593"/>
      <c r="N206" s="593"/>
      <c r="O206" s="593"/>
      <c r="P206" s="593"/>
      <c r="Q206" s="593"/>
      <c r="R206" s="593"/>
      <c r="S206" s="593"/>
      <c r="T206" s="593"/>
      <c r="U206" s="593"/>
      <c r="V206" s="593"/>
      <c r="W206" s="593"/>
      <c r="X206" s="593"/>
      <c r="Y206" s="593"/>
      <c r="Z206" s="593"/>
      <c r="AA206" s="593"/>
      <c r="AB206" s="593"/>
      <c r="AC206" s="593"/>
      <c r="AD206" s="593"/>
      <c r="AE206" s="593"/>
      <c r="AF206" s="593"/>
      <c r="AG206" s="593"/>
      <c r="AH206" s="593"/>
      <c r="AI206" s="593"/>
      <c r="AJ206" s="593"/>
      <c r="AK206" s="593"/>
      <c r="AL206" s="593"/>
      <c r="AM206" s="593"/>
      <c r="AN206" s="593"/>
      <c r="AO206" s="593"/>
      <c r="AP206" s="593"/>
      <c r="AQ206" s="594"/>
    </row>
    <row r="207" spans="1:43" s="97" customFormat="1">
      <c r="A207" s="658"/>
      <c r="B207" s="738"/>
      <c r="C207" s="559"/>
      <c r="D207" s="572"/>
      <c r="E207" s="575"/>
      <c r="F207" s="578"/>
      <c r="G207" s="623"/>
      <c r="H207" s="567"/>
      <c r="I207" s="567"/>
      <c r="J207" s="567"/>
      <c r="K207" s="568"/>
      <c r="L207" s="583" t="s">
        <v>41</v>
      </c>
      <c r="M207" s="585" t="s">
        <v>42</v>
      </c>
      <c r="N207" s="581" t="s">
        <v>46</v>
      </c>
      <c r="O207" s="577" t="s">
        <v>47</v>
      </c>
      <c r="P207" s="583" t="s">
        <v>41</v>
      </c>
      <c r="Q207" s="585" t="s">
        <v>42</v>
      </c>
      <c r="R207" s="581" t="s">
        <v>46</v>
      </c>
      <c r="S207" s="577" t="s">
        <v>47</v>
      </c>
      <c r="T207" s="583" t="s">
        <v>41</v>
      </c>
      <c r="U207" s="585" t="s">
        <v>42</v>
      </c>
      <c r="V207" s="581" t="s">
        <v>46</v>
      </c>
      <c r="W207" s="577" t="s">
        <v>47</v>
      </c>
      <c r="X207" s="583" t="s">
        <v>41</v>
      </c>
      <c r="Y207" s="585" t="s">
        <v>42</v>
      </c>
      <c r="Z207" s="581" t="s">
        <v>46</v>
      </c>
      <c r="AA207" s="577" t="s">
        <v>47</v>
      </c>
      <c r="AB207" s="583" t="s">
        <v>41</v>
      </c>
      <c r="AC207" s="585" t="s">
        <v>42</v>
      </c>
      <c r="AD207" s="581" t="s">
        <v>46</v>
      </c>
      <c r="AE207" s="577" t="s">
        <v>47</v>
      </c>
      <c r="AF207" s="583" t="s">
        <v>41</v>
      </c>
      <c r="AG207" s="585" t="s">
        <v>42</v>
      </c>
      <c r="AH207" s="581" t="s">
        <v>46</v>
      </c>
      <c r="AI207" s="577" t="s">
        <v>47</v>
      </c>
      <c r="AJ207" s="583" t="s">
        <v>41</v>
      </c>
      <c r="AK207" s="585" t="s">
        <v>42</v>
      </c>
      <c r="AL207" s="581" t="s">
        <v>46</v>
      </c>
      <c r="AM207" s="577" t="s">
        <v>47</v>
      </c>
      <c r="AN207" s="583" t="s">
        <v>41</v>
      </c>
      <c r="AO207" s="585" t="s">
        <v>42</v>
      </c>
      <c r="AP207" s="581" t="s">
        <v>46</v>
      </c>
      <c r="AQ207" s="577" t="s">
        <v>47</v>
      </c>
    </row>
    <row r="208" spans="1:43" s="97" customFormat="1" ht="13.5" thickBot="1">
      <c r="A208" s="659"/>
      <c r="B208" s="739"/>
      <c r="C208" s="643"/>
      <c r="D208" s="573"/>
      <c r="E208" s="576"/>
      <c r="F208" s="579"/>
      <c r="G208" s="584"/>
      <c r="H208" s="580"/>
      <c r="I208" s="580"/>
      <c r="J208" s="580"/>
      <c r="K208" s="591"/>
      <c r="L208" s="584"/>
      <c r="M208" s="586"/>
      <c r="N208" s="582"/>
      <c r="O208" s="579"/>
      <c r="P208" s="584"/>
      <c r="Q208" s="586"/>
      <c r="R208" s="582"/>
      <c r="S208" s="579"/>
      <c r="T208" s="584"/>
      <c r="U208" s="586"/>
      <c r="V208" s="582"/>
      <c r="W208" s="579"/>
      <c r="X208" s="584"/>
      <c r="Y208" s="586"/>
      <c r="Z208" s="582"/>
      <c r="AA208" s="579"/>
      <c r="AB208" s="584"/>
      <c r="AC208" s="586"/>
      <c r="AD208" s="582"/>
      <c r="AE208" s="579"/>
      <c r="AF208" s="584"/>
      <c r="AG208" s="586"/>
      <c r="AH208" s="582"/>
      <c r="AI208" s="579"/>
      <c r="AJ208" s="584"/>
      <c r="AK208" s="586"/>
      <c r="AL208" s="582"/>
      <c r="AM208" s="579"/>
      <c r="AN208" s="584"/>
      <c r="AO208" s="586"/>
      <c r="AP208" s="582"/>
      <c r="AQ208" s="579"/>
    </row>
    <row r="209" spans="1:43" s="97" customFormat="1" ht="18" customHeight="1" thickBot="1">
      <c r="A209" s="105" t="s">
        <v>190</v>
      </c>
      <c r="B209" s="587" t="s">
        <v>147</v>
      </c>
      <c r="C209" s="587"/>
      <c r="D209" s="703"/>
      <c r="E209" s="703"/>
      <c r="F209" s="456"/>
      <c r="G209" s="456"/>
      <c r="H209" s="703"/>
      <c r="I209" s="703"/>
      <c r="J209" s="703"/>
      <c r="K209" s="703"/>
      <c r="L209" s="703"/>
      <c r="M209" s="703"/>
      <c r="N209" s="703"/>
      <c r="O209" s="703"/>
      <c r="P209" s="703"/>
      <c r="Q209" s="703"/>
      <c r="R209" s="703"/>
      <c r="S209" s="703"/>
      <c r="T209" s="703"/>
      <c r="U209" s="703"/>
      <c r="V209" s="703"/>
      <c r="W209" s="703"/>
      <c r="X209" s="703"/>
      <c r="Y209" s="703"/>
      <c r="Z209" s="703"/>
      <c r="AA209" s="703"/>
      <c r="AB209" s="703"/>
      <c r="AC209" s="703"/>
      <c r="AD209" s="703"/>
      <c r="AE209" s="703"/>
      <c r="AF209" s="703"/>
      <c r="AG209" s="703"/>
      <c r="AH209" s="703"/>
      <c r="AI209" s="703"/>
      <c r="AJ209" s="703"/>
      <c r="AK209" s="703"/>
      <c r="AL209" s="703"/>
      <c r="AM209" s="703"/>
      <c r="AN209" s="703"/>
      <c r="AO209" s="703"/>
      <c r="AP209" s="703"/>
      <c r="AQ209" s="704"/>
    </row>
    <row r="210" spans="1:43" s="97" customFormat="1" ht="20.100000000000001" customHeight="1">
      <c r="A210" s="19" t="s">
        <v>50</v>
      </c>
      <c r="B210" s="203" t="s">
        <v>148</v>
      </c>
      <c r="C210" s="209" t="s">
        <v>149</v>
      </c>
      <c r="D210" s="179"/>
      <c r="E210" s="187">
        <v>2</v>
      </c>
      <c r="F210" s="30">
        <v>3</v>
      </c>
      <c r="G210" s="214">
        <f>SUM(H210:K210)</f>
        <v>24</v>
      </c>
      <c r="H210" s="294">
        <f>(L210+P210+T210+X210+AB210+AF210+AJ210+AN210)</f>
        <v>8</v>
      </c>
      <c r="I210" s="294">
        <f t="shared" ref="I210:K211" si="34">(M210+Q210+U210+Y210+AC210+AG210+AK210+AO210)</f>
        <v>0</v>
      </c>
      <c r="J210" s="294">
        <f t="shared" si="34"/>
        <v>16</v>
      </c>
      <c r="K210" s="295">
        <f t="shared" si="34"/>
        <v>0</v>
      </c>
      <c r="L210" s="286"/>
      <c r="M210" s="286"/>
      <c r="N210" s="286"/>
      <c r="O210" s="287"/>
      <c r="P210" s="288">
        <v>8</v>
      </c>
      <c r="Q210" s="288"/>
      <c r="R210" s="288">
        <v>16</v>
      </c>
      <c r="S210" s="289"/>
      <c r="T210" s="227"/>
      <c r="U210" s="288"/>
      <c r="V210" s="288"/>
      <c r="W210" s="289"/>
      <c r="X210" s="288"/>
      <c r="Y210" s="288"/>
      <c r="Z210" s="288"/>
      <c r="AA210" s="289"/>
      <c r="AB210" s="249"/>
      <c r="AC210" s="218"/>
      <c r="AD210" s="218"/>
      <c r="AE210" s="219"/>
      <c r="AF210" s="249"/>
      <c r="AG210" s="218"/>
      <c r="AH210" s="218"/>
      <c r="AI210" s="219"/>
      <c r="AJ210" s="290"/>
      <c r="AK210" s="218"/>
      <c r="AL210" s="218"/>
      <c r="AM210" s="219"/>
      <c r="AN210" s="290"/>
      <c r="AO210" s="63"/>
      <c r="AP210" s="63"/>
      <c r="AQ210" s="64"/>
    </row>
    <row r="211" spans="1:43" s="97" customFormat="1" ht="15.75">
      <c r="A211" s="28" t="s">
        <v>52</v>
      </c>
      <c r="B211" s="443" t="s">
        <v>191</v>
      </c>
      <c r="C211" s="204" t="s">
        <v>151</v>
      </c>
      <c r="D211" s="183"/>
      <c r="E211" s="182">
        <v>1</v>
      </c>
      <c r="F211" s="30">
        <v>3</v>
      </c>
      <c r="G211" s="224">
        <f>SUM(H211:K211)</f>
        <v>24</v>
      </c>
      <c r="H211" s="238">
        <f>(L211+P211+T211+X211+AB211+AF211+AJ211+AN211)</f>
        <v>8</v>
      </c>
      <c r="I211" s="238">
        <f t="shared" si="34"/>
        <v>16</v>
      </c>
      <c r="J211" s="238">
        <f t="shared" si="34"/>
        <v>0</v>
      </c>
      <c r="K211" s="296">
        <f t="shared" si="34"/>
        <v>0</v>
      </c>
      <c r="L211" s="291"/>
      <c r="M211" s="291"/>
      <c r="N211" s="291"/>
      <c r="O211" s="292"/>
      <c r="P211" s="250"/>
      <c r="Q211" s="250"/>
      <c r="R211" s="250"/>
      <c r="S211" s="251"/>
      <c r="T211" s="250"/>
      <c r="U211" s="250"/>
      <c r="V211" s="250"/>
      <c r="W211" s="251"/>
      <c r="X211" s="250">
        <v>8</v>
      </c>
      <c r="Y211" s="250">
        <v>16</v>
      </c>
      <c r="Z211" s="250"/>
      <c r="AA211" s="251"/>
      <c r="AB211" s="249"/>
      <c r="AC211" s="227"/>
      <c r="AD211" s="227"/>
      <c r="AE211" s="229"/>
      <c r="AF211" s="249"/>
      <c r="AG211" s="227"/>
      <c r="AH211" s="227"/>
      <c r="AI211" s="229"/>
      <c r="AJ211" s="230"/>
      <c r="AK211" s="227"/>
      <c r="AL211" s="227"/>
      <c r="AM211" s="229"/>
      <c r="AN211" s="230"/>
      <c r="AO211" s="63"/>
      <c r="AP211" s="63"/>
      <c r="AQ211" s="64"/>
    </row>
    <row r="212" spans="1:43" s="97" customFormat="1" ht="20.100000000000001" customHeight="1">
      <c r="A212" s="28" t="s">
        <v>54</v>
      </c>
      <c r="B212" s="210" t="s">
        <v>152</v>
      </c>
      <c r="C212" s="209" t="s">
        <v>153</v>
      </c>
      <c r="D212" s="158"/>
      <c r="E212" s="159">
        <v>2</v>
      </c>
      <c r="F212" s="106">
        <v>4</v>
      </c>
      <c r="G212" s="211">
        <f t="shared" ref="G212:G225" si="35">SUM(H212:K212)</f>
        <v>24</v>
      </c>
      <c r="H212" s="238">
        <f t="shared" ref="H212:H225" si="36">(L212+P212+T212+X212+AB212+AF212+AJ212+AN212)</f>
        <v>8</v>
      </c>
      <c r="I212" s="238">
        <f t="shared" ref="I212:I225" si="37">(M212+Q212+U212+Y212+AC212+AG212+AK212+AO212)</f>
        <v>0</v>
      </c>
      <c r="J212" s="238">
        <f t="shared" ref="J212:J225" si="38">(N212+R212+V212+Z212+AD212+AH212+AL212+AP212)</f>
        <v>16</v>
      </c>
      <c r="K212" s="296">
        <f t="shared" ref="K212:K225" si="39">(O212+S212+W212+AA212+AE212+AI212+AM212+AQ212)</f>
        <v>0</v>
      </c>
      <c r="L212" s="291"/>
      <c r="M212" s="291"/>
      <c r="N212" s="291"/>
      <c r="O212" s="292"/>
      <c r="P212" s="250">
        <v>8</v>
      </c>
      <c r="Q212" s="250"/>
      <c r="R212" s="250">
        <v>16</v>
      </c>
      <c r="S212" s="251"/>
      <c r="T212" s="250"/>
      <c r="U212" s="250"/>
      <c r="V212" s="250"/>
      <c r="W212" s="251"/>
      <c r="X212" s="250"/>
      <c r="Y212" s="250"/>
      <c r="Z212" s="250"/>
      <c r="AA212" s="251"/>
      <c r="AB212" s="230"/>
      <c r="AC212" s="227"/>
      <c r="AD212" s="227"/>
      <c r="AE212" s="229"/>
      <c r="AF212" s="249"/>
      <c r="AG212" s="227"/>
      <c r="AH212" s="227"/>
      <c r="AI212" s="229"/>
      <c r="AJ212" s="226"/>
      <c r="AK212" s="227"/>
      <c r="AL212" s="227"/>
      <c r="AM212" s="229"/>
      <c r="AN212" s="226"/>
      <c r="AO212" s="63"/>
      <c r="AP212" s="63"/>
      <c r="AQ212" s="162"/>
    </row>
    <row r="213" spans="1:43" s="97" customFormat="1" ht="20.100000000000001" customHeight="1">
      <c r="A213" s="28" t="s">
        <v>56</v>
      </c>
      <c r="B213" s="210" t="s">
        <v>154</v>
      </c>
      <c r="C213" s="209" t="s">
        <v>155</v>
      </c>
      <c r="D213" s="158"/>
      <c r="E213" s="159">
        <v>2</v>
      </c>
      <c r="F213" s="106">
        <v>3</v>
      </c>
      <c r="G213" s="211">
        <f t="shared" si="35"/>
        <v>16</v>
      </c>
      <c r="H213" s="238">
        <v>8</v>
      </c>
      <c r="I213" s="238">
        <f t="shared" si="37"/>
        <v>0</v>
      </c>
      <c r="J213" s="238">
        <f t="shared" si="38"/>
        <v>0</v>
      </c>
      <c r="K213" s="296">
        <v>8</v>
      </c>
      <c r="L213" s="291"/>
      <c r="M213" s="291"/>
      <c r="N213" s="291"/>
      <c r="O213" s="292"/>
      <c r="P213" s="250"/>
      <c r="Q213" s="250"/>
      <c r="R213" s="250"/>
      <c r="S213" s="251"/>
      <c r="T213" s="250"/>
      <c r="U213" s="250"/>
      <c r="V213" s="250"/>
      <c r="W213" s="251"/>
      <c r="X213" s="250"/>
      <c r="Y213" s="250"/>
      <c r="Z213" s="250"/>
      <c r="AA213" s="251"/>
      <c r="AB213" s="230"/>
      <c r="AC213" s="227"/>
      <c r="AD213" s="227"/>
      <c r="AE213" s="229"/>
      <c r="AF213" s="249"/>
      <c r="AG213" s="227"/>
      <c r="AH213" s="227"/>
      <c r="AI213" s="229"/>
      <c r="AJ213" s="230">
        <v>8</v>
      </c>
      <c r="AK213" s="227"/>
      <c r="AL213" s="227"/>
      <c r="AM213" s="229">
        <v>8</v>
      </c>
      <c r="AN213" s="230"/>
      <c r="AO213" s="63"/>
      <c r="AP213" s="63"/>
      <c r="AQ213" s="162"/>
    </row>
    <row r="214" spans="1:43" s="97" customFormat="1" ht="20.100000000000001" customHeight="1">
      <c r="A214" s="28" t="s">
        <v>58</v>
      </c>
      <c r="B214" s="210" t="s">
        <v>156</v>
      </c>
      <c r="C214" s="209" t="s">
        <v>157</v>
      </c>
      <c r="D214" s="158"/>
      <c r="E214" s="159">
        <v>1</v>
      </c>
      <c r="F214" s="106">
        <v>2</v>
      </c>
      <c r="G214" s="211">
        <f t="shared" si="35"/>
        <v>16</v>
      </c>
      <c r="H214" s="238">
        <f t="shared" si="36"/>
        <v>16</v>
      </c>
      <c r="I214" s="238">
        <f t="shared" si="37"/>
        <v>0</v>
      </c>
      <c r="J214" s="238">
        <f t="shared" si="38"/>
        <v>0</v>
      </c>
      <c r="K214" s="296">
        <f t="shared" si="39"/>
        <v>0</v>
      </c>
      <c r="L214" s="291"/>
      <c r="M214" s="291"/>
      <c r="N214" s="291"/>
      <c r="O214" s="292"/>
      <c r="P214" s="250">
        <v>16</v>
      </c>
      <c r="Q214" s="250"/>
      <c r="R214" s="250"/>
      <c r="S214" s="251"/>
      <c r="T214" s="249"/>
      <c r="U214" s="250"/>
      <c r="V214" s="250"/>
      <c r="W214" s="251"/>
      <c r="X214" s="249"/>
      <c r="Y214" s="250"/>
      <c r="Z214" s="250"/>
      <c r="AA214" s="251"/>
      <c r="AB214" s="230"/>
      <c r="AC214" s="227"/>
      <c r="AD214" s="227"/>
      <c r="AE214" s="229"/>
      <c r="AF214" s="249"/>
      <c r="AG214" s="227"/>
      <c r="AH214" s="227"/>
      <c r="AI214" s="229"/>
      <c r="AJ214" s="230"/>
      <c r="AK214" s="227"/>
      <c r="AL214" s="227"/>
      <c r="AM214" s="229"/>
      <c r="AN214" s="230"/>
      <c r="AO214" s="63"/>
      <c r="AP214" s="63"/>
      <c r="AQ214" s="162"/>
    </row>
    <row r="215" spans="1:43" s="97" customFormat="1" ht="20.100000000000001" customHeight="1">
      <c r="A215" s="28" t="s">
        <v>60</v>
      </c>
      <c r="B215" s="210" t="s">
        <v>158</v>
      </c>
      <c r="C215" s="209" t="s">
        <v>159</v>
      </c>
      <c r="D215" s="158"/>
      <c r="E215" s="159">
        <v>2</v>
      </c>
      <c r="F215" s="106">
        <v>4</v>
      </c>
      <c r="G215" s="211">
        <f t="shared" si="35"/>
        <v>24</v>
      </c>
      <c r="H215" s="238">
        <f t="shared" si="36"/>
        <v>8</v>
      </c>
      <c r="I215" s="238">
        <f t="shared" si="37"/>
        <v>0</v>
      </c>
      <c r="J215" s="238">
        <f t="shared" si="38"/>
        <v>0</v>
      </c>
      <c r="K215" s="296">
        <f t="shared" si="39"/>
        <v>16</v>
      </c>
      <c r="L215" s="291"/>
      <c r="M215" s="291"/>
      <c r="N215" s="291"/>
      <c r="O215" s="292"/>
      <c r="P215" s="250"/>
      <c r="Q215" s="250"/>
      <c r="R215" s="250"/>
      <c r="S215" s="251"/>
      <c r="T215" s="250"/>
      <c r="U215" s="250"/>
      <c r="V215" s="250"/>
      <c r="W215" s="251"/>
      <c r="X215" s="250"/>
      <c r="Y215" s="250"/>
      <c r="Z215" s="250"/>
      <c r="AA215" s="251"/>
      <c r="AB215" s="230"/>
      <c r="AC215" s="227"/>
      <c r="AD215" s="227"/>
      <c r="AE215" s="229"/>
      <c r="AF215" s="230"/>
      <c r="AG215" s="227"/>
      <c r="AH215" s="227"/>
      <c r="AI215" s="229"/>
      <c r="AJ215" s="293">
        <v>8</v>
      </c>
      <c r="AK215" s="227"/>
      <c r="AL215" s="227"/>
      <c r="AM215" s="229">
        <v>16</v>
      </c>
      <c r="AN215" s="230"/>
      <c r="AO215" s="63"/>
      <c r="AP215" s="63"/>
      <c r="AQ215" s="162"/>
    </row>
    <row r="216" spans="1:43" s="97" customFormat="1" ht="20.100000000000001" customHeight="1">
      <c r="A216" s="28" t="s">
        <v>98</v>
      </c>
      <c r="B216" s="210" t="s">
        <v>160</v>
      </c>
      <c r="C216" s="209" t="s">
        <v>161</v>
      </c>
      <c r="D216" s="158"/>
      <c r="E216" s="159">
        <v>1</v>
      </c>
      <c r="F216" s="106">
        <v>3</v>
      </c>
      <c r="G216" s="211">
        <f t="shared" si="35"/>
        <v>16</v>
      </c>
      <c r="H216" s="238">
        <f t="shared" si="36"/>
        <v>16</v>
      </c>
      <c r="I216" s="238">
        <f t="shared" si="37"/>
        <v>0</v>
      </c>
      <c r="J216" s="238">
        <f t="shared" si="38"/>
        <v>0</v>
      </c>
      <c r="K216" s="296">
        <f t="shared" si="39"/>
        <v>0</v>
      </c>
      <c r="L216" s="291"/>
      <c r="M216" s="291"/>
      <c r="N216" s="291"/>
      <c r="O216" s="292"/>
      <c r="P216" s="250"/>
      <c r="Q216" s="250"/>
      <c r="R216" s="250"/>
      <c r="S216" s="251"/>
      <c r="T216" s="250"/>
      <c r="U216" s="250"/>
      <c r="V216" s="250"/>
      <c r="W216" s="251"/>
      <c r="X216" s="250"/>
      <c r="Y216" s="250"/>
      <c r="Z216" s="250"/>
      <c r="AA216" s="251"/>
      <c r="AB216" s="250">
        <v>16</v>
      </c>
      <c r="AC216" s="250"/>
      <c r="AD216" s="250"/>
      <c r="AE216" s="251"/>
      <c r="AF216" s="230"/>
      <c r="AG216" s="227"/>
      <c r="AH216" s="227"/>
      <c r="AI216" s="229"/>
      <c r="AJ216" s="230"/>
      <c r="AK216" s="227"/>
      <c r="AL216" s="227"/>
      <c r="AM216" s="229"/>
      <c r="AN216" s="230"/>
      <c r="AO216" s="63"/>
      <c r="AP216" s="63"/>
      <c r="AQ216" s="162"/>
    </row>
    <row r="217" spans="1:43" s="97" customFormat="1" ht="20.100000000000001" customHeight="1">
      <c r="A217" s="28" t="s">
        <v>100</v>
      </c>
      <c r="B217" s="210" t="s">
        <v>162</v>
      </c>
      <c r="C217" s="209" t="s">
        <v>163</v>
      </c>
      <c r="D217" s="158"/>
      <c r="E217" s="159">
        <v>1</v>
      </c>
      <c r="F217" s="106">
        <v>3</v>
      </c>
      <c r="G217" s="211">
        <f t="shared" si="35"/>
        <v>16</v>
      </c>
      <c r="H217" s="238">
        <f t="shared" si="36"/>
        <v>16</v>
      </c>
      <c r="I217" s="238">
        <f t="shared" si="37"/>
        <v>0</v>
      </c>
      <c r="J217" s="238">
        <f t="shared" si="38"/>
        <v>0</v>
      </c>
      <c r="K217" s="296">
        <f t="shared" si="39"/>
        <v>0</v>
      </c>
      <c r="L217" s="269"/>
      <c r="M217" s="268"/>
      <c r="N217" s="227"/>
      <c r="O217" s="229"/>
      <c r="P217" s="230"/>
      <c r="Q217" s="227"/>
      <c r="R217" s="227"/>
      <c r="S217" s="229"/>
      <c r="T217" s="230"/>
      <c r="U217" s="227"/>
      <c r="V217" s="227"/>
      <c r="W217" s="229"/>
      <c r="X217" s="230"/>
      <c r="Y217" s="227"/>
      <c r="Z217" s="227"/>
      <c r="AA217" s="229"/>
      <c r="AB217" s="250"/>
      <c r="AC217" s="250"/>
      <c r="AD217" s="250"/>
      <c r="AE217" s="251"/>
      <c r="AF217" s="250"/>
      <c r="AG217" s="250"/>
      <c r="AH217" s="250"/>
      <c r="AI217" s="251"/>
      <c r="AJ217" s="250">
        <v>16</v>
      </c>
      <c r="AK217" s="250"/>
      <c r="AL217" s="250"/>
      <c r="AM217" s="251"/>
      <c r="AN217" s="230"/>
      <c r="AO217" s="63"/>
      <c r="AP217" s="63"/>
      <c r="AQ217" s="162"/>
    </row>
    <row r="218" spans="1:43" s="97" customFormat="1" ht="20.100000000000001" customHeight="1">
      <c r="A218" s="28" t="s">
        <v>102</v>
      </c>
      <c r="B218" s="210" t="s">
        <v>164</v>
      </c>
      <c r="C218" s="209" t="s">
        <v>165</v>
      </c>
      <c r="D218" s="158"/>
      <c r="E218" s="159">
        <v>3</v>
      </c>
      <c r="F218" s="106">
        <v>4</v>
      </c>
      <c r="G218" s="211">
        <f t="shared" si="35"/>
        <v>40</v>
      </c>
      <c r="H218" s="238">
        <f t="shared" si="36"/>
        <v>16</v>
      </c>
      <c r="I218" s="238">
        <f t="shared" si="37"/>
        <v>0</v>
      </c>
      <c r="J218" s="238">
        <f t="shared" si="38"/>
        <v>16</v>
      </c>
      <c r="K218" s="296">
        <f t="shared" si="39"/>
        <v>8</v>
      </c>
      <c r="L218" s="269"/>
      <c r="M218" s="268"/>
      <c r="N218" s="227"/>
      <c r="O218" s="229"/>
      <c r="P218" s="230">
        <v>16</v>
      </c>
      <c r="Q218" s="227"/>
      <c r="R218" s="227">
        <v>16</v>
      </c>
      <c r="S218" s="229">
        <v>8</v>
      </c>
      <c r="T218" s="230"/>
      <c r="U218" s="227"/>
      <c r="V218" s="227"/>
      <c r="W218" s="229"/>
      <c r="X218" s="230"/>
      <c r="Y218" s="227"/>
      <c r="Z218" s="227"/>
      <c r="AA218" s="229"/>
      <c r="AB218" s="250"/>
      <c r="AC218" s="250"/>
      <c r="AD218" s="250"/>
      <c r="AE218" s="251"/>
      <c r="AF218" s="250"/>
      <c r="AG218" s="250"/>
      <c r="AH218" s="250"/>
      <c r="AI218" s="251"/>
      <c r="AJ218" s="250"/>
      <c r="AK218" s="250"/>
      <c r="AL218" s="250"/>
      <c r="AM218" s="251"/>
      <c r="AN218" s="230"/>
      <c r="AO218" s="63"/>
      <c r="AP218" s="63"/>
      <c r="AQ218" s="162"/>
    </row>
    <row r="219" spans="1:43" s="97" customFormat="1" ht="20.100000000000001" customHeight="1">
      <c r="A219" s="28" t="s">
        <v>104</v>
      </c>
      <c r="B219" s="210" t="s">
        <v>166</v>
      </c>
      <c r="C219" s="209" t="s">
        <v>167</v>
      </c>
      <c r="D219" s="158"/>
      <c r="E219" s="159">
        <v>1</v>
      </c>
      <c r="F219" s="106">
        <v>3</v>
      </c>
      <c r="G219" s="211">
        <f t="shared" si="35"/>
        <v>16</v>
      </c>
      <c r="H219" s="238">
        <f t="shared" si="36"/>
        <v>16</v>
      </c>
      <c r="I219" s="238">
        <f t="shared" si="37"/>
        <v>0</v>
      </c>
      <c r="J219" s="238">
        <f t="shared" si="38"/>
        <v>0</v>
      </c>
      <c r="K219" s="296">
        <f t="shared" si="39"/>
        <v>0</v>
      </c>
      <c r="L219" s="269"/>
      <c r="M219" s="268"/>
      <c r="N219" s="227"/>
      <c r="O219" s="229"/>
      <c r="P219" s="230"/>
      <c r="Q219" s="227"/>
      <c r="R219" s="227"/>
      <c r="S219" s="229"/>
      <c r="T219" s="230"/>
      <c r="U219" s="227"/>
      <c r="V219" s="227"/>
      <c r="W219" s="229"/>
      <c r="X219" s="230"/>
      <c r="Y219" s="227"/>
      <c r="Z219" s="227"/>
      <c r="AA219" s="229"/>
      <c r="AB219" s="250"/>
      <c r="AC219" s="250"/>
      <c r="AD219" s="250"/>
      <c r="AE219" s="251"/>
      <c r="AF219" s="250"/>
      <c r="AG219" s="250"/>
      <c r="AH219" s="250"/>
      <c r="AI219" s="251"/>
      <c r="AJ219" s="250">
        <v>16</v>
      </c>
      <c r="AK219" s="250"/>
      <c r="AL219" s="250"/>
      <c r="AM219" s="251"/>
      <c r="AN219" s="230"/>
      <c r="AO219" s="63"/>
      <c r="AP219" s="63"/>
      <c r="AQ219" s="162"/>
    </row>
    <row r="220" spans="1:43" s="97" customFormat="1" ht="20.100000000000001" customHeight="1">
      <c r="A220" s="28" t="s">
        <v>121</v>
      </c>
      <c r="B220" s="210" t="s">
        <v>168</v>
      </c>
      <c r="C220" s="209" t="s">
        <v>169</v>
      </c>
      <c r="D220" s="181"/>
      <c r="E220" s="182">
        <v>2</v>
      </c>
      <c r="F220" s="106">
        <v>3</v>
      </c>
      <c r="G220" s="211">
        <f t="shared" si="35"/>
        <v>16</v>
      </c>
      <c r="H220" s="238">
        <f t="shared" si="36"/>
        <v>8</v>
      </c>
      <c r="I220" s="238">
        <f t="shared" si="37"/>
        <v>0</v>
      </c>
      <c r="J220" s="238">
        <f t="shared" si="38"/>
        <v>0</v>
      </c>
      <c r="K220" s="296">
        <f t="shared" si="39"/>
        <v>8</v>
      </c>
      <c r="L220" s="269"/>
      <c r="M220" s="268"/>
      <c r="N220" s="227"/>
      <c r="O220" s="229"/>
      <c r="P220" s="230"/>
      <c r="Q220" s="227"/>
      <c r="R220" s="227"/>
      <c r="S220" s="229"/>
      <c r="T220" s="230"/>
      <c r="U220" s="227"/>
      <c r="V220" s="227"/>
      <c r="W220" s="229"/>
      <c r="X220" s="230"/>
      <c r="Y220" s="227"/>
      <c r="Z220" s="227"/>
      <c r="AA220" s="229"/>
      <c r="AB220" s="250"/>
      <c r="AC220" s="250"/>
      <c r="AD220" s="250"/>
      <c r="AE220" s="251"/>
      <c r="AF220" s="250"/>
      <c r="AG220" s="250"/>
      <c r="AH220" s="250"/>
      <c r="AI220" s="251"/>
      <c r="AJ220" s="250">
        <v>8</v>
      </c>
      <c r="AK220" s="250"/>
      <c r="AL220" s="250"/>
      <c r="AM220" s="251">
        <v>8</v>
      </c>
      <c r="AN220" s="230"/>
      <c r="AO220" s="63"/>
      <c r="AP220" s="63"/>
      <c r="AQ220" s="162"/>
    </row>
    <row r="221" spans="1:43" s="97" customFormat="1" ht="20.100000000000001" customHeight="1">
      <c r="A221" s="28" t="s">
        <v>123</v>
      </c>
      <c r="B221" s="210" t="s">
        <v>170</v>
      </c>
      <c r="C221" s="209" t="s">
        <v>171</v>
      </c>
      <c r="D221" s="183"/>
      <c r="E221" s="187">
        <v>2</v>
      </c>
      <c r="F221" s="30">
        <v>4</v>
      </c>
      <c r="G221" s="211">
        <f t="shared" si="35"/>
        <v>24</v>
      </c>
      <c r="H221" s="238">
        <f t="shared" si="36"/>
        <v>8</v>
      </c>
      <c r="I221" s="238">
        <f t="shared" si="37"/>
        <v>0</v>
      </c>
      <c r="J221" s="238">
        <f t="shared" si="38"/>
        <v>0</v>
      </c>
      <c r="K221" s="296">
        <f t="shared" si="39"/>
        <v>16</v>
      </c>
      <c r="L221" s="269">
        <v>8</v>
      </c>
      <c r="M221" s="268"/>
      <c r="N221" s="227"/>
      <c r="O221" s="229">
        <v>16</v>
      </c>
      <c r="P221" s="230"/>
      <c r="Q221" s="227"/>
      <c r="R221" s="227"/>
      <c r="S221" s="229"/>
      <c r="T221" s="230"/>
      <c r="U221" s="227"/>
      <c r="V221" s="227"/>
      <c r="W221" s="229"/>
      <c r="X221" s="230"/>
      <c r="Y221" s="227"/>
      <c r="Z221" s="227"/>
      <c r="AA221" s="229"/>
      <c r="AB221" s="250"/>
      <c r="AC221" s="250"/>
      <c r="AD221" s="250"/>
      <c r="AE221" s="251"/>
      <c r="AF221" s="250"/>
      <c r="AG221" s="250"/>
      <c r="AH221" s="250"/>
      <c r="AI221" s="251"/>
      <c r="AJ221" s="250"/>
      <c r="AK221" s="250"/>
      <c r="AL221" s="250"/>
      <c r="AM221" s="251"/>
      <c r="AN221" s="230"/>
      <c r="AO221" s="63"/>
      <c r="AP221" s="63"/>
      <c r="AQ221" s="64"/>
    </row>
    <row r="222" spans="1:43" s="97" customFormat="1" ht="20.100000000000001" customHeight="1">
      <c r="A222" s="28" t="s">
        <v>125</v>
      </c>
      <c r="B222" s="210" t="s">
        <v>172</v>
      </c>
      <c r="C222" s="209" t="s">
        <v>173</v>
      </c>
      <c r="D222" s="183"/>
      <c r="E222" s="187">
        <v>2</v>
      </c>
      <c r="F222" s="30">
        <v>3</v>
      </c>
      <c r="G222" s="211">
        <f t="shared" si="35"/>
        <v>32</v>
      </c>
      <c r="H222" s="238">
        <f t="shared" si="36"/>
        <v>16</v>
      </c>
      <c r="I222" s="238">
        <f t="shared" si="37"/>
        <v>0</v>
      </c>
      <c r="J222" s="238">
        <f t="shared" si="38"/>
        <v>0</v>
      </c>
      <c r="K222" s="296">
        <f t="shared" si="39"/>
        <v>16</v>
      </c>
      <c r="L222" s="269"/>
      <c r="M222" s="268"/>
      <c r="N222" s="227"/>
      <c r="O222" s="229"/>
      <c r="P222" s="230"/>
      <c r="Q222" s="227"/>
      <c r="R222" s="227"/>
      <c r="S222" s="229"/>
      <c r="T222" s="230"/>
      <c r="U222" s="227"/>
      <c r="V222" s="227"/>
      <c r="W222" s="229"/>
      <c r="X222" s="230"/>
      <c r="Y222" s="227"/>
      <c r="Z222" s="227"/>
      <c r="AA222" s="229"/>
      <c r="AB222" s="250">
        <v>16</v>
      </c>
      <c r="AC222" s="250"/>
      <c r="AD222" s="250"/>
      <c r="AE222" s="251">
        <v>16</v>
      </c>
      <c r="AF222" s="250"/>
      <c r="AG222" s="250"/>
      <c r="AH222" s="250"/>
      <c r="AI222" s="251"/>
      <c r="AJ222" s="250"/>
      <c r="AK222" s="250"/>
      <c r="AL222" s="250"/>
      <c r="AM222" s="251"/>
      <c r="AN222" s="230"/>
      <c r="AO222" s="63"/>
      <c r="AP222" s="63"/>
      <c r="AQ222" s="64"/>
    </row>
    <row r="223" spans="1:43" s="97" customFormat="1" ht="20.100000000000001" customHeight="1">
      <c r="A223" s="28" t="s">
        <v>127</v>
      </c>
      <c r="B223" s="210" t="s">
        <v>174</v>
      </c>
      <c r="C223" s="209" t="s">
        <v>175</v>
      </c>
      <c r="D223" s="183"/>
      <c r="E223" s="187">
        <v>1</v>
      </c>
      <c r="F223" s="30">
        <v>2</v>
      </c>
      <c r="G223" s="211">
        <f t="shared" si="35"/>
        <v>16</v>
      </c>
      <c r="H223" s="238">
        <f t="shared" si="36"/>
        <v>16</v>
      </c>
      <c r="I223" s="238">
        <f t="shared" si="37"/>
        <v>0</v>
      </c>
      <c r="J223" s="238">
        <f t="shared" si="38"/>
        <v>0</v>
      </c>
      <c r="K223" s="296">
        <f t="shared" si="39"/>
        <v>0</v>
      </c>
      <c r="L223" s="269"/>
      <c r="M223" s="268"/>
      <c r="N223" s="227"/>
      <c r="O223" s="229"/>
      <c r="P223" s="230"/>
      <c r="Q223" s="227"/>
      <c r="R223" s="227"/>
      <c r="S223" s="229"/>
      <c r="T223" s="230"/>
      <c r="U223" s="227"/>
      <c r="V223" s="227"/>
      <c r="W223" s="229"/>
      <c r="X223" s="230"/>
      <c r="Y223" s="227"/>
      <c r="Z223" s="227"/>
      <c r="AA223" s="229"/>
      <c r="AB223" s="250">
        <v>16</v>
      </c>
      <c r="AC223" s="250"/>
      <c r="AD223" s="250"/>
      <c r="AE223" s="251"/>
      <c r="AF223" s="250"/>
      <c r="AG223" s="250"/>
      <c r="AH223" s="250"/>
      <c r="AI223" s="251"/>
      <c r="AJ223" s="250"/>
      <c r="AK223" s="250"/>
      <c r="AL223" s="250"/>
      <c r="AM223" s="251"/>
      <c r="AN223" s="230"/>
      <c r="AO223" s="63"/>
      <c r="AP223" s="63"/>
      <c r="AQ223" s="64"/>
    </row>
    <row r="224" spans="1:43" s="97" customFormat="1" ht="20.100000000000001" customHeight="1">
      <c r="A224" s="28" t="s">
        <v>129</v>
      </c>
      <c r="B224" s="210" t="s">
        <v>176</v>
      </c>
      <c r="C224" s="209" t="s">
        <v>177</v>
      </c>
      <c r="D224" s="184"/>
      <c r="E224" s="161">
        <v>2</v>
      </c>
      <c r="F224" s="64">
        <v>3</v>
      </c>
      <c r="G224" s="211">
        <f t="shared" si="35"/>
        <v>24</v>
      </c>
      <c r="H224" s="238">
        <f t="shared" si="36"/>
        <v>8</v>
      </c>
      <c r="I224" s="238">
        <f t="shared" si="37"/>
        <v>0</v>
      </c>
      <c r="J224" s="238">
        <f t="shared" si="38"/>
        <v>16</v>
      </c>
      <c r="K224" s="296">
        <f t="shared" si="39"/>
        <v>0</v>
      </c>
      <c r="L224" s="269"/>
      <c r="M224" s="268"/>
      <c r="N224" s="227"/>
      <c r="O224" s="229"/>
      <c r="P224" s="230">
        <v>8</v>
      </c>
      <c r="Q224" s="227"/>
      <c r="R224" s="227">
        <v>16</v>
      </c>
      <c r="S224" s="229"/>
      <c r="T224" s="230"/>
      <c r="U224" s="227"/>
      <c r="V224" s="227"/>
      <c r="W224" s="229"/>
      <c r="X224" s="230"/>
      <c r="Y224" s="227"/>
      <c r="Z224" s="227"/>
      <c r="AA224" s="229"/>
      <c r="AB224" s="250"/>
      <c r="AC224" s="250"/>
      <c r="AD224" s="250"/>
      <c r="AE224" s="251"/>
      <c r="AF224" s="250"/>
      <c r="AG224" s="250"/>
      <c r="AH224" s="250"/>
      <c r="AI224" s="251"/>
      <c r="AJ224" s="250"/>
      <c r="AK224" s="250"/>
      <c r="AL224" s="250"/>
      <c r="AM224" s="251"/>
      <c r="AN224" s="230"/>
      <c r="AO224" s="63"/>
      <c r="AP224" s="63"/>
      <c r="AQ224" s="64"/>
    </row>
    <row r="225" spans="1:45" s="97" customFormat="1" ht="20.100000000000001" customHeight="1">
      <c r="A225" s="28" t="s">
        <v>131</v>
      </c>
      <c r="B225" s="210" t="s">
        <v>178</v>
      </c>
      <c r="C225" s="209" t="s">
        <v>179</v>
      </c>
      <c r="D225" s="160"/>
      <c r="E225" s="161">
        <v>2</v>
      </c>
      <c r="F225" s="30">
        <v>4</v>
      </c>
      <c r="G225" s="211">
        <f t="shared" si="35"/>
        <v>24</v>
      </c>
      <c r="H225" s="238">
        <f t="shared" si="36"/>
        <v>8</v>
      </c>
      <c r="I225" s="238">
        <f t="shared" si="37"/>
        <v>0</v>
      </c>
      <c r="J225" s="238">
        <f t="shared" si="38"/>
        <v>16</v>
      </c>
      <c r="K225" s="296">
        <f t="shared" si="39"/>
        <v>0</v>
      </c>
      <c r="L225" s="269"/>
      <c r="M225" s="268"/>
      <c r="N225" s="227"/>
      <c r="O225" s="229"/>
      <c r="P225" s="230"/>
      <c r="Q225" s="227"/>
      <c r="R225" s="227"/>
      <c r="S225" s="229"/>
      <c r="T225" s="230"/>
      <c r="U225" s="227"/>
      <c r="V225" s="227"/>
      <c r="W225" s="229"/>
      <c r="X225" s="230"/>
      <c r="Y225" s="227"/>
      <c r="Z225" s="227"/>
      <c r="AA225" s="229"/>
      <c r="AB225" s="250">
        <v>8</v>
      </c>
      <c r="AC225" s="250"/>
      <c r="AD225" s="250">
        <v>16</v>
      </c>
      <c r="AE225" s="251"/>
      <c r="AF225" s="250"/>
      <c r="AG225" s="250"/>
      <c r="AH225" s="250"/>
      <c r="AI225" s="251"/>
      <c r="AJ225" s="249"/>
      <c r="AK225" s="250"/>
      <c r="AL225" s="250"/>
      <c r="AM225" s="251"/>
      <c r="AN225" s="230"/>
      <c r="AO225" s="63"/>
      <c r="AP225" s="63"/>
      <c r="AQ225" s="64"/>
    </row>
    <row r="226" spans="1:45" s="97" customFormat="1" ht="20.100000000000001" customHeight="1" thickBot="1">
      <c r="A226" s="28"/>
      <c r="B226" s="753"/>
      <c r="C226" s="754"/>
      <c r="D226" s="158"/>
      <c r="E226" s="165"/>
      <c r="F226" s="162"/>
      <c r="G226" s="197"/>
      <c r="H226" s="29"/>
      <c r="I226" s="186"/>
      <c r="J226" s="186"/>
      <c r="K226" s="106"/>
      <c r="L226" s="178"/>
      <c r="M226" s="72"/>
      <c r="N226" s="72"/>
      <c r="O226" s="70"/>
      <c r="P226" s="178"/>
      <c r="Q226" s="72"/>
      <c r="R226" s="72"/>
      <c r="S226" s="70"/>
      <c r="T226" s="178"/>
      <c r="U226" s="72"/>
      <c r="V226" s="72"/>
      <c r="W226" s="70"/>
      <c r="X226" s="178"/>
      <c r="Y226" s="72"/>
      <c r="Z226" s="72"/>
      <c r="AA226" s="70"/>
      <c r="AB226" s="178"/>
      <c r="AC226" s="72"/>
      <c r="AD226" s="72"/>
      <c r="AE226" s="70"/>
      <c r="AF226" s="178"/>
      <c r="AG226" s="72"/>
      <c r="AH226" s="72"/>
      <c r="AI226" s="70"/>
      <c r="AJ226" s="178"/>
      <c r="AK226" s="72"/>
      <c r="AL226" s="72"/>
      <c r="AM226" s="70"/>
      <c r="AN226" s="178"/>
      <c r="AO226" s="72"/>
      <c r="AP226" s="72"/>
      <c r="AQ226" s="70"/>
    </row>
    <row r="227" spans="1:45" s="97" customFormat="1" ht="13.5" thickTop="1">
      <c r="A227" s="112"/>
      <c r="B227" s="603" t="s">
        <v>62</v>
      </c>
      <c r="C227" s="604"/>
      <c r="D227" s="607">
        <f t="shared" ref="D227:AQ227" si="40">SUM(D210:D226)</f>
        <v>0</v>
      </c>
      <c r="E227" s="609">
        <f t="shared" si="40"/>
        <v>27</v>
      </c>
      <c r="F227" s="611">
        <f t="shared" si="40"/>
        <v>51</v>
      </c>
      <c r="G227" s="613">
        <f t="shared" si="40"/>
        <v>352</v>
      </c>
      <c r="H227" s="609">
        <f t="shared" si="40"/>
        <v>184</v>
      </c>
      <c r="I227" s="609">
        <f t="shared" si="40"/>
        <v>16</v>
      </c>
      <c r="J227" s="609">
        <f t="shared" si="40"/>
        <v>80</v>
      </c>
      <c r="K227" s="611">
        <f t="shared" si="40"/>
        <v>72</v>
      </c>
      <c r="L227" s="117">
        <f t="shared" si="40"/>
        <v>8</v>
      </c>
      <c r="M227" s="114">
        <f t="shared" si="40"/>
        <v>0</v>
      </c>
      <c r="N227" s="114">
        <f t="shared" si="40"/>
        <v>0</v>
      </c>
      <c r="O227" s="116">
        <f t="shared" si="40"/>
        <v>16</v>
      </c>
      <c r="P227" s="113">
        <f t="shared" si="40"/>
        <v>56</v>
      </c>
      <c r="Q227" s="114">
        <f t="shared" si="40"/>
        <v>0</v>
      </c>
      <c r="R227" s="114">
        <f t="shared" si="40"/>
        <v>64</v>
      </c>
      <c r="S227" s="116">
        <f t="shared" si="40"/>
        <v>8</v>
      </c>
      <c r="T227" s="113">
        <f t="shared" si="40"/>
        <v>0</v>
      </c>
      <c r="U227" s="114">
        <f t="shared" si="40"/>
        <v>0</v>
      </c>
      <c r="V227" s="114">
        <f t="shared" si="40"/>
        <v>0</v>
      </c>
      <c r="W227" s="116">
        <f t="shared" si="40"/>
        <v>0</v>
      </c>
      <c r="X227" s="113">
        <f t="shared" si="40"/>
        <v>8</v>
      </c>
      <c r="Y227" s="114">
        <f t="shared" si="40"/>
        <v>16</v>
      </c>
      <c r="Z227" s="114">
        <f t="shared" si="40"/>
        <v>0</v>
      </c>
      <c r="AA227" s="116">
        <f t="shared" si="40"/>
        <v>0</v>
      </c>
      <c r="AB227" s="113">
        <f t="shared" si="40"/>
        <v>56</v>
      </c>
      <c r="AC227" s="114">
        <f t="shared" si="40"/>
        <v>0</v>
      </c>
      <c r="AD227" s="114">
        <f t="shared" si="40"/>
        <v>16</v>
      </c>
      <c r="AE227" s="116">
        <f t="shared" si="40"/>
        <v>16</v>
      </c>
      <c r="AF227" s="113">
        <f t="shared" si="40"/>
        <v>0</v>
      </c>
      <c r="AG227" s="114">
        <f t="shared" si="40"/>
        <v>0</v>
      </c>
      <c r="AH227" s="114">
        <f t="shared" si="40"/>
        <v>0</v>
      </c>
      <c r="AI227" s="116">
        <f t="shared" si="40"/>
        <v>0</v>
      </c>
      <c r="AJ227" s="113">
        <f t="shared" si="40"/>
        <v>56</v>
      </c>
      <c r="AK227" s="114">
        <f t="shared" si="40"/>
        <v>0</v>
      </c>
      <c r="AL227" s="114">
        <f t="shared" si="40"/>
        <v>0</v>
      </c>
      <c r="AM227" s="116">
        <f t="shared" si="40"/>
        <v>32</v>
      </c>
      <c r="AN227" s="113">
        <f t="shared" si="40"/>
        <v>0</v>
      </c>
      <c r="AO227" s="114">
        <f t="shared" si="40"/>
        <v>0</v>
      </c>
      <c r="AP227" s="114">
        <f t="shared" si="40"/>
        <v>0</v>
      </c>
      <c r="AQ227" s="116">
        <f t="shared" si="40"/>
        <v>0</v>
      </c>
    </row>
    <row r="228" spans="1:45" s="97" customFormat="1" ht="13.5" thickBot="1">
      <c r="A228" s="118"/>
      <c r="B228" s="605"/>
      <c r="C228" s="606"/>
      <c r="D228" s="608"/>
      <c r="E228" s="610"/>
      <c r="F228" s="612"/>
      <c r="G228" s="668"/>
      <c r="H228" s="669"/>
      <c r="I228" s="669"/>
      <c r="J228" s="669"/>
      <c r="K228" s="670"/>
      <c r="L228" s="616">
        <f>SUM(L227:O227)</f>
        <v>24</v>
      </c>
      <c r="M228" s="616"/>
      <c r="N228" s="616"/>
      <c r="O228" s="617"/>
      <c r="P228" s="615">
        <f>SUM(P227:S227)</f>
        <v>128</v>
      </c>
      <c r="Q228" s="616"/>
      <c r="R228" s="616"/>
      <c r="S228" s="617"/>
      <c r="T228" s="615">
        <f>SUM(T227:W227)</f>
        <v>0</v>
      </c>
      <c r="U228" s="616"/>
      <c r="V228" s="616"/>
      <c r="W228" s="617"/>
      <c r="X228" s="615">
        <f>SUM(X227:AA227)</f>
        <v>24</v>
      </c>
      <c r="Y228" s="616"/>
      <c r="Z228" s="616"/>
      <c r="AA228" s="617"/>
      <c r="AB228" s="615">
        <f>SUM(AB227:AE227)</f>
        <v>88</v>
      </c>
      <c r="AC228" s="616"/>
      <c r="AD228" s="616"/>
      <c r="AE228" s="617"/>
      <c r="AF228" s="615">
        <f>SUM(AF227:AI227)</f>
        <v>0</v>
      </c>
      <c r="AG228" s="616"/>
      <c r="AH228" s="616"/>
      <c r="AI228" s="617"/>
      <c r="AJ228" s="615">
        <f>SUM(AJ227:AM227)</f>
        <v>88</v>
      </c>
      <c r="AK228" s="616"/>
      <c r="AL228" s="616"/>
      <c r="AM228" s="617"/>
      <c r="AN228" s="615">
        <f>SUM(AN227:AQ227)</f>
        <v>0</v>
      </c>
      <c r="AO228" s="616"/>
      <c r="AP228" s="616"/>
      <c r="AQ228" s="617"/>
    </row>
    <row r="229" spans="1:45" s="97" customFormat="1">
      <c r="A229" s="618" t="s">
        <v>180</v>
      </c>
      <c r="B229" s="619"/>
      <c r="C229" s="620"/>
      <c r="D229" s="621" t="s">
        <v>39</v>
      </c>
      <c r="E229" s="622" t="s">
        <v>40</v>
      </c>
      <c r="F229" s="577" t="s">
        <v>12</v>
      </c>
      <c r="G229" s="565" t="s">
        <v>30</v>
      </c>
      <c r="H229" s="567" t="s">
        <v>41</v>
      </c>
      <c r="I229" s="567" t="s">
        <v>42</v>
      </c>
      <c r="J229" s="567" t="s">
        <v>43</v>
      </c>
      <c r="K229" s="568" t="s">
        <v>44</v>
      </c>
      <c r="L229" s="569" t="s">
        <v>32</v>
      </c>
      <c r="M229" s="570"/>
      <c r="N229" s="570"/>
      <c r="O229" s="571"/>
      <c r="P229" s="569" t="s">
        <v>33</v>
      </c>
      <c r="Q229" s="570"/>
      <c r="R229" s="570"/>
      <c r="S229" s="571"/>
      <c r="T229" s="569" t="s">
        <v>34</v>
      </c>
      <c r="U229" s="570"/>
      <c r="V229" s="570"/>
      <c r="W229" s="571"/>
      <c r="X229" s="569" t="s">
        <v>185</v>
      </c>
      <c r="Y229" s="570"/>
      <c r="Z229" s="570"/>
      <c r="AA229" s="571"/>
      <c r="AB229" s="569" t="s">
        <v>36</v>
      </c>
      <c r="AC229" s="570"/>
      <c r="AD229" s="570"/>
      <c r="AE229" s="571"/>
      <c r="AF229" s="569" t="s">
        <v>37</v>
      </c>
      <c r="AG229" s="570"/>
      <c r="AH229" s="570"/>
      <c r="AI229" s="571"/>
      <c r="AJ229" s="569" t="s">
        <v>38</v>
      </c>
      <c r="AK229" s="570"/>
      <c r="AL229" s="570"/>
      <c r="AM229" s="571"/>
      <c r="AN229" s="569" t="s">
        <v>186</v>
      </c>
      <c r="AO229" s="570"/>
      <c r="AP229" s="570"/>
      <c r="AQ229" s="571"/>
    </row>
    <row r="230" spans="1:45" s="97" customFormat="1">
      <c r="A230" s="618"/>
      <c r="B230" s="619"/>
      <c r="C230" s="620"/>
      <c r="D230" s="572"/>
      <c r="E230" s="622"/>
      <c r="F230" s="578"/>
      <c r="G230" s="565"/>
      <c r="H230" s="567"/>
      <c r="I230" s="567"/>
      <c r="J230" s="567"/>
      <c r="K230" s="568"/>
      <c r="L230" s="583" t="s">
        <v>41</v>
      </c>
      <c r="M230" s="585" t="s">
        <v>42</v>
      </c>
      <c r="N230" s="581" t="s">
        <v>46</v>
      </c>
      <c r="O230" s="577" t="s">
        <v>47</v>
      </c>
      <c r="P230" s="583" t="s">
        <v>41</v>
      </c>
      <c r="Q230" s="585" t="s">
        <v>42</v>
      </c>
      <c r="R230" s="581" t="s">
        <v>46</v>
      </c>
      <c r="S230" s="577" t="s">
        <v>47</v>
      </c>
      <c r="T230" s="583" t="s">
        <v>41</v>
      </c>
      <c r="U230" s="585" t="s">
        <v>42</v>
      </c>
      <c r="V230" s="581" t="s">
        <v>46</v>
      </c>
      <c r="W230" s="577" t="s">
        <v>47</v>
      </c>
      <c r="X230" s="583" t="s">
        <v>41</v>
      </c>
      <c r="Y230" s="585" t="s">
        <v>42</v>
      </c>
      <c r="Z230" s="581" t="s">
        <v>46</v>
      </c>
      <c r="AA230" s="577" t="s">
        <v>47</v>
      </c>
      <c r="AB230" s="583" t="s">
        <v>41</v>
      </c>
      <c r="AC230" s="585" t="s">
        <v>42</v>
      </c>
      <c r="AD230" s="581" t="s">
        <v>46</v>
      </c>
      <c r="AE230" s="577" t="s">
        <v>47</v>
      </c>
      <c r="AF230" s="583" t="s">
        <v>41</v>
      </c>
      <c r="AG230" s="585" t="s">
        <v>42</v>
      </c>
      <c r="AH230" s="581" t="s">
        <v>46</v>
      </c>
      <c r="AI230" s="577" t="s">
        <v>47</v>
      </c>
      <c r="AJ230" s="583" t="s">
        <v>41</v>
      </c>
      <c r="AK230" s="585" t="s">
        <v>42</v>
      </c>
      <c r="AL230" s="581" t="s">
        <v>46</v>
      </c>
      <c r="AM230" s="577" t="s">
        <v>47</v>
      </c>
      <c r="AN230" s="583" t="s">
        <v>41</v>
      </c>
      <c r="AO230" s="585" t="s">
        <v>42</v>
      </c>
      <c r="AP230" s="581" t="s">
        <v>46</v>
      </c>
      <c r="AQ230" s="577" t="s">
        <v>47</v>
      </c>
    </row>
    <row r="231" spans="1:45" s="97" customFormat="1" ht="13.5" thickBot="1">
      <c r="A231" s="618"/>
      <c r="B231" s="619"/>
      <c r="C231" s="620"/>
      <c r="D231" s="573"/>
      <c r="E231" s="582"/>
      <c r="F231" s="579"/>
      <c r="G231" s="566"/>
      <c r="H231" s="580"/>
      <c r="I231" s="580"/>
      <c r="J231" s="580"/>
      <c r="K231" s="591"/>
      <c r="L231" s="584"/>
      <c r="M231" s="586"/>
      <c r="N231" s="582"/>
      <c r="O231" s="579"/>
      <c r="P231" s="584"/>
      <c r="Q231" s="586"/>
      <c r="R231" s="582"/>
      <c r="S231" s="579"/>
      <c r="T231" s="584"/>
      <c r="U231" s="586"/>
      <c r="V231" s="582"/>
      <c r="W231" s="579"/>
      <c r="X231" s="584"/>
      <c r="Y231" s="586"/>
      <c r="Z231" s="582"/>
      <c r="AA231" s="579"/>
      <c r="AB231" s="584"/>
      <c r="AC231" s="586"/>
      <c r="AD231" s="582"/>
      <c r="AE231" s="579"/>
      <c r="AF231" s="584"/>
      <c r="AG231" s="586"/>
      <c r="AH231" s="582"/>
      <c r="AI231" s="579"/>
      <c r="AJ231" s="584"/>
      <c r="AK231" s="586"/>
      <c r="AL231" s="582"/>
      <c r="AM231" s="579"/>
      <c r="AN231" s="584"/>
      <c r="AO231" s="586"/>
      <c r="AP231" s="582"/>
      <c r="AQ231" s="579"/>
    </row>
    <row r="232" spans="1:45" s="97" customFormat="1" ht="12.75" customHeight="1">
      <c r="A232" s="618"/>
      <c r="B232" s="619"/>
      <c r="C232" s="620"/>
      <c r="D232" s="690">
        <f t="shared" ref="D232:K232" si="41">SUM(D66+D114+D227+D173)</f>
        <v>19</v>
      </c>
      <c r="E232" s="695">
        <f t="shared" si="41"/>
        <v>79</v>
      </c>
      <c r="F232" s="697">
        <f t="shared" si="41"/>
        <v>210</v>
      </c>
      <c r="G232" s="707">
        <f t="shared" si="41"/>
        <v>1448</v>
      </c>
      <c r="H232" s="695">
        <f t="shared" si="41"/>
        <v>696</v>
      </c>
      <c r="I232" s="695">
        <f t="shared" si="41"/>
        <v>80</v>
      </c>
      <c r="J232" s="695">
        <f t="shared" si="41"/>
        <v>304</v>
      </c>
      <c r="K232" s="709">
        <f t="shared" si="41"/>
        <v>368</v>
      </c>
      <c r="L232" s="121">
        <f t="shared" ref="L232:AQ232" si="42">SUM(L66+L173+L227+L114)</f>
        <v>120</v>
      </c>
      <c r="M232" s="122">
        <f t="shared" si="42"/>
        <v>16</v>
      </c>
      <c r="N232" s="122">
        <f t="shared" si="42"/>
        <v>32</v>
      </c>
      <c r="O232" s="123">
        <f t="shared" si="42"/>
        <v>32</v>
      </c>
      <c r="P232" s="121">
        <f t="shared" si="42"/>
        <v>88</v>
      </c>
      <c r="Q232" s="122">
        <f t="shared" si="42"/>
        <v>8</v>
      </c>
      <c r="R232" s="122">
        <f t="shared" si="42"/>
        <v>104</v>
      </c>
      <c r="S232" s="124">
        <f t="shared" si="42"/>
        <v>8</v>
      </c>
      <c r="T232" s="125">
        <f t="shared" si="42"/>
        <v>72</v>
      </c>
      <c r="U232" s="122">
        <f t="shared" si="42"/>
        <v>40</v>
      </c>
      <c r="V232" s="122">
        <f t="shared" si="42"/>
        <v>80</v>
      </c>
      <c r="W232" s="124">
        <f t="shared" si="42"/>
        <v>16</v>
      </c>
      <c r="X232" s="125">
        <f t="shared" si="42"/>
        <v>88</v>
      </c>
      <c r="Y232" s="122">
        <f t="shared" si="42"/>
        <v>16</v>
      </c>
      <c r="Z232" s="122">
        <f t="shared" si="42"/>
        <v>24</v>
      </c>
      <c r="AA232" s="123">
        <f t="shared" si="42"/>
        <v>80</v>
      </c>
      <c r="AB232" s="121">
        <f t="shared" si="42"/>
        <v>104</v>
      </c>
      <c r="AC232" s="122">
        <f t="shared" si="42"/>
        <v>0</v>
      </c>
      <c r="AD232" s="122">
        <f t="shared" si="42"/>
        <v>40</v>
      </c>
      <c r="AE232" s="124">
        <f t="shared" si="42"/>
        <v>64</v>
      </c>
      <c r="AF232" s="125">
        <f t="shared" si="42"/>
        <v>112</v>
      </c>
      <c r="AG232" s="122">
        <f t="shared" si="42"/>
        <v>0</v>
      </c>
      <c r="AH232" s="122">
        <f t="shared" si="42"/>
        <v>0</v>
      </c>
      <c r="AI232" s="123">
        <f t="shared" si="42"/>
        <v>80</v>
      </c>
      <c r="AJ232" s="121">
        <f t="shared" si="42"/>
        <v>96</v>
      </c>
      <c r="AK232" s="122">
        <f t="shared" si="42"/>
        <v>0</v>
      </c>
      <c r="AL232" s="122">
        <f t="shared" si="42"/>
        <v>24</v>
      </c>
      <c r="AM232" s="124">
        <f t="shared" si="42"/>
        <v>64</v>
      </c>
      <c r="AN232" s="121">
        <f t="shared" si="42"/>
        <v>16</v>
      </c>
      <c r="AO232" s="122">
        <f t="shared" si="42"/>
        <v>0</v>
      </c>
      <c r="AP232" s="122">
        <f t="shared" si="42"/>
        <v>0</v>
      </c>
      <c r="AQ232" s="124">
        <f t="shared" si="42"/>
        <v>24</v>
      </c>
      <c r="AS232" s="97" t="s">
        <v>64</v>
      </c>
    </row>
    <row r="233" spans="1:45" s="97" customFormat="1" ht="13.5" customHeight="1" thickBot="1">
      <c r="A233" s="618"/>
      <c r="B233" s="619"/>
      <c r="C233" s="620"/>
      <c r="D233" s="691"/>
      <c r="E233" s="705"/>
      <c r="F233" s="706"/>
      <c r="G233" s="708"/>
      <c r="H233" s="705"/>
      <c r="I233" s="705"/>
      <c r="J233" s="705"/>
      <c r="K233" s="710"/>
      <c r="L233" s="632">
        <f>SUM(L232:O232)</f>
        <v>200</v>
      </c>
      <c r="M233" s="633"/>
      <c r="N233" s="633"/>
      <c r="O233" s="633"/>
      <c r="P233" s="632">
        <f>SUM(P232:S232)</f>
        <v>208</v>
      </c>
      <c r="Q233" s="633"/>
      <c r="R233" s="633"/>
      <c r="S233" s="633"/>
      <c r="T233" s="632">
        <f>SUM(T232:W232)</f>
        <v>208</v>
      </c>
      <c r="U233" s="633"/>
      <c r="V233" s="633"/>
      <c r="W233" s="633"/>
      <c r="X233" s="632">
        <f>SUM(X232:AA232)</f>
        <v>208</v>
      </c>
      <c r="Y233" s="633"/>
      <c r="Z233" s="633"/>
      <c r="AA233" s="633"/>
      <c r="AB233" s="632">
        <f>SUM(AB232:AE232)</f>
        <v>208</v>
      </c>
      <c r="AC233" s="633"/>
      <c r="AD233" s="633"/>
      <c r="AE233" s="633"/>
      <c r="AF233" s="632">
        <f>SUM(AF232:AI232)</f>
        <v>192</v>
      </c>
      <c r="AG233" s="633"/>
      <c r="AH233" s="633"/>
      <c r="AI233" s="633"/>
      <c r="AJ233" s="632">
        <f>SUM(AJ232:AM232)</f>
        <v>184</v>
      </c>
      <c r="AK233" s="633"/>
      <c r="AL233" s="633"/>
      <c r="AM233" s="633"/>
      <c r="AN233" s="632">
        <f>SUM(AN232:AQ232)</f>
        <v>40</v>
      </c>
      <c r="AO233" s="633"/>
      <c r="AP233" s="633"/>
      <c r="AQ233" s="634"/>
      <c r="AS233" s="97">
        <f>SUM(L233:AQ233)</f>
        <v>1448</v>
      </c>
    </row>
    <row r="234" spans="1:45" s="97" customFormat="1">
      <c r="A234" s="618"/>
      <c r="B234" s="619"/>
      <c r="C234" s="620"/>
      <c r="D234" s="646" t="s">
        <v>65</v>
      </c>
      <c r="E234" s="527"/>
      <c r="F234" s="647"/>
      <c r="G234" s="653" t="s">
        <v>66</v>
      </c>
      <c r="H234" s="562"/>
      <c r="I234" s="562"/>
      <c r="J234" s="562"/>
      <c r="K234" s="563"/>
      <c r="L234" s="654">
        <v>2</v>
      </c>
      <c r="M234" s="655"/>
      <c r="N234" s="655"/>
      <c r="O234" s="656"/>
      <c r="P234" s="654">
        <v>2</v>
      </c>
      <c r="Q234" s="655"/>
      <c r="R234" s="655"/>
      <c r="S234" s="656"/>
      <c r="T234" s="654">
        <v>4</v>
      </c>
      <c r="U234" s="655"/>
      <c r="V234" s="655"/>
      <c r="W234" s="656"/>
      <c r="X234" s="654">
        <v>3</v>
      </c>
      <c r="Y234" s="655"/>
      <c r="Z234" s="655"/>
      <c r="AA234" s="656"/>
      <c r="AB234" s="654">
        <v>2</v>
      </c>
      <c r="AC234" s="655"/>
      <c r="AD234" s="655"/>
      <c r="AE234" s="656"/>
      <c r="AF234" s="654">
        <v>4</v>
      </c>
      <c r="AG234" s="655"/>
      <c r="AH234" s="655"/>
      <c r="AI234" s="656"/>
      <c r="AJ234" s="654">
        <v>2</v>
      </c>
      <c r="AK234" s="655"/>
      <c r="AL234" s="655"/>
      <c r="AM234" s="656"/>
      <c r="AN234" s="654">
        <v>0</v>
      </c>
      <c r="AO234" s="655"/>
      <c r="AP234" s="655"/>
      <c r="AQ234" s="656"/>
      <c r="AS234" s="97">
        <f>SUM(L234:AQ234)</f>
        <v>19</v>
      </c>
    </row>
    <row r="235" spans="1:45" s="97" customFormat="1">
      <c r="A235" s="618"/>
      <c r="B235" s="619"/>
      <c r="C235" s="620"/>
      <c r="D235" s="648"/>
      <c r="E235" s="532"/>
      <c r="F235" s="649"/>
      <c r="G235" s="638" t="s">
        <v>67</v>
      </c>
      <c r="H235" s="639"/>
      <c r="I235" s="639"/>
      <c r="J235" s="639"/>
      <c r="K235" s="640"/>
      <c r="L235" s="674">
        <v>11</v>
      </c>
      <c r="M235" s="675"/>
      <c r="N235" s="675"/>
      <c r="O235" s="676"/>
      <c r="P235" s="674">
        <v>13</v>
      </c>
      <c r="Q235" s="675"/>
      <c r="R235" s="675"/>
      <c r="S235" s="676"/>
      <c r="T235" s="674">
        <v>8</v>
      </c>
      <c r="U235" s="675"/>
      <c r="V235" s="675"/>
      <c r="W235" s="676"/>
      <c r="X235" s="674">
        <v>13</v>
      </c>
      <c r="Y235" s="675"/>
      <c r="Z235" s="675"/>
      <c r="AA235" s="676"/>
      <c r="AB235" s="674">
        <v>11</v>
      </c>
      <c r="AC235" s="675"/>
      <c r="AD235" s="675"/>
      <c r="AE235" s="676"/>
      <c r="AF235" s="674">
        <v>10</v>
      </c>
      <c r="AG235" s="675"/>
      <c r="AH235" s="675"/>
      <c r="AI235" s="676"/>
      <c r="AJ235" s="674">
        <v>11</v>
      </c>
      <c r="AK235" s="675"/>
      <c r="AL235" s="675"/>
      <c r="AM235" s="676"/>
      <c r="AN235" s="674">
        <v>3</v>
      </c>
      <c r="AO235" s="675"/>
      <c r="AP235" s="675"/>
      <c r="AQ235" s="676"/>
      <c r="AS235" s="97">
        <f>SUM(L235:AQ235)</f>
        <v>80</v>
      </c>
    </row>
    <row r="236" spans="1:45" s="97" customFormat="1" ht="13.5" thickBot="1">
      <c r="A236" s="618"/>
      <c r="B236" s="619"/>
      <c r="C236" s="620"/>
      <c r="D236" s="650"/>
      <c r="E236" s="651"/>
      <c r="F236" s="652"/>
      <c r="G236" s="638" t="s">
        <v>12</v>
      </c>
      <c r="H236" s="639"/>
      <c r="I236" s="639"/>
      <c r="J236" s="639"/>
      <c r="K236" s="640"/>
      <c r="L236" s="641">
        <v>27</v>
      </c>
      <c r="M236" s="641"/>
      <c r="N236" s="641"/>
      <c r="O236" s="641"/>
      <c r="P236" s="641">
        <v>27</v>
      </c>
      <c r="Q236" s="641"/>
      <c r="R236" s="641"/>
      <c r="S236" s="641"/>
      <c r="T236" s="641">
        <v>25</v>
      </c>
      <c r="U236" s="641"/>
      <c r="V236" s="641"/>
      <c r="W236" s="641"/>
      <c r="X236" s="641">
        <v>27</v>
      </c>
      <c r="Y236" s="641"/>
      <c r="Z236" s="641"/>
      <c r="AA236" s="641"/>
      <c r="AB236" s="641">
        <v>26</v>
      </c>
      <c r="AC236" s="641"/>
      <c r="AD236" s="641"/>
      <c r="AE236" s="641"/>
      <c r="AF236" s="641">
        <v>26</v>
      </c>
      <c r="AG236" s="641"/>
      <c r="AH236" s="641"/>
      <c r="AI236" s="641"/>
      <c r="AJ236" s="641">
        <v>28</v>
      </c>
      <c r="AK236" s="641"/>
      <c r="AL236" s="641"/>
      <c r="AM236" s="641"/>
      <c r="AN236" s="641">
        <v>24</v>
      </c>
      <c r="AO236" s="641"/>
      <c r="AP236" s="641"/>
      <c r="AQ236" s="641"/>
      <c r="AS236" s="97">
        <f>SUM(L236:AQ236)</f>
        <v>210</v>
      </c>
    </row>
    <row r="237" spans="1:45" s="97" customFormat="1">
      <c r="A237" s="126"/>
      <c r="B237" s="127"/>
      <c r="C237" s="127"/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  <c r="N237" s="127"/>
      <c r="O237" s="127"/>
      <c r="P237" s="127"/>
      <c r="Q237" s="127"/>
      <c r="R237" s="127"/>
      <c r="S237" s="127"/>
      <c r="T237" s="127"/>
      <c r="U237" s="466"/>
      <c r="V237" s="127"/>
      <c r="W237" s="127"/>
      <c r="X237" s="127"/>
      <c r="Y237" s="466"/>
      <c r="Z237" s="127"/>
      <c r="AA237" s="127"/>
      <c r="AB237" s="127"/>
      <c r="AC237" s="127"/>
      <c r="AD237" s="466"/>
      <c r="AE237" s="467"/>
      <c r="AF237" s="128"/>
      <c r="AG237" s="492" t="s">
        <v>267</v>
      </c>
      <c r="AH237" s="127"/>
      <c r="AI237" s="127"/>
      <c r="AJ237" s="127"/>
      <c r="AK237" s="127"/>
      <c r="AL237" s="127"/>
      <c r="AM237" s="127"/>
      <c r="AN237" s="127"/>
      <c r="AO237" s="127"/>
      <c r="AP237" s="127"/>
      <c r="AQ237" s="129"/>
    </row>
    <row r="238" spans="1:45" s="97" customFormat="1" ht="14.25">
      <c r="A238" s="130" t="s">
        <v>68</v>
      </c>
      <c r="B238" s="131"/>
      <c r="C238" s="131"/>
      <c r="D238" s="131"/>
      <c r="E238" s="131"/>
      <c r="F238" s="131"/>
      <c r="G238" s="131"/>
      <c r="H238" s="469"/>
      <c r="I238" s="469"/>
      <c r="J238" s="469"/>
      <c r="K238" s="469"/>
      <c r="L238" s="469"/>
      <c r="M238" s="469"/>
      <c r="N238" s="469"/>
      <c r="O238" s="469"/>
      <c r="P238" s="469"/>
      <c r="Q238" s="469"/>
      <c r="R238" s="469"/>
      <c r="S238" s="469"/>
      <c r="T238" s="469"/>
      <c r="U238" s="469"/>
      <c r="V238" s="469"/>
      <c r="W238" s="469"/>
      <c r="X238" s="469"/>
      <c r="Y238" s="469"/>
      <c r="Z238" s="469"/>
      <c r="AA238" s="469"/>
      <c r="AB238" s="469"/>
      <c r="AC238" s="469"/>
      <c r="AD238" s="469"/>
      <c r="AE238" s="470"/>
      <c r="AF238" s="132"/>
      <c r="AG238" s="494"/>
      <c r="AH238" s="469"/>
      <c r="AI238" s="469"/>
      <c r="AJ238" s="469"/>
      <c r="AK238" s="469"/>
      <c r="AL238" s="469"/>
      <c r="AM238" s="469"/>
      <c r="AN238" s="469"/>
      <c r="AO238" s="469"/>
      <c r="AP238" s="469"/>
      <c r="AQ238" s="470"/>
    </row>
    <row r="239" spans="1:45" s="97" customFormat="1" ht="15.75">
      <c r="A239" s="47"/>
      <c r="B239" s="191" t="str">
        <f>B185</f>
        <v>1. Studenta obowiązuje na I roku udział we wszystkich zajęciach, na latach wyższych udział we wszystkich ćwiczeniach (audytoryjne, laboratoryjne, projektowe i seminaria)</v>
      </c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131"/>
      <c r="R239" s="131"/>
      <c r="S239" s="131"/>
      <c r="T239" s="133"/>
      <c r="U239" s="133"/>
      <c r="V239" s="133"/>
      <c r="W239" s="133"/>
      <c r="X239" s="133"/>
      <c r="Y239" s="133"/>
      <c r="Z239" s="133"/>
      <c r="AA239" s="133"/>
      <c r="AB239" s="131"/>
      <c r="AC239" s="131"/>
      <c r="AD239" s="469"/>
      <c r="AE239" s="470"/>
      <c r="AF239" s="134"/>
      <c r="AG239" s="493"/>
      <c r="AH239" s="133"/>
      <c r="AI239" s="133"/>
      <c r="AJ239" s="469"/>
      <c r="AK239" s="469"/>
      <c r="AL239" s="469"/>
      <c r="AM239" s="469"/>
      <c r="AN239" s="469"/>
      <c r="AO239" s="99"/>
      <c r="AP239" s="99"/>
      <c r="AQ239" s="135"/>
    </row>
    <row r="240" spans="1:45" s="97" customFormat="1" ht="15.75">
      <c r="A240" s="47"/>
      <c r="B240" s="191" t="str">
        <f t="shared" ref="B240:B245" si="43">B186</f>
        <v>2. Język obcy kontynuowany do wyboru spośród: 1. angielski, 2. niemiecki</v>
      </c>
      <c r="C240" s="191"/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36"/>
      <c r="R240" s="136"/>
      <c r="S240" s="136"/>
      <c r="T240" s="137"/>
      <c r="U240" s="138"/>
      <c r="V240" s="137"/>
      <c r="W240" s="137"/>
      <c r="X240" s="137"/>
      <c r="Y240" s="138"/>
      <c r="Z240" s="137"/>
      <c r="AA240" s="137"/>
      <c r="AB240" s="469"/>
      <c r="AC240" s="469"/>
      <c r="AD240" s="469"/>
      <c r="AE240" s="470"/>
      <c r="AF240" s="132"/>
      <c r="AG240" s="138" t="s">
        <v>71</v>
      </c>
      <c r="AH240" s="136"/>
      <c r="AI240" s="136"/>
      <c r="AJ240" s="137"/>
      <c r="AK240" s="139"/>
      <c r="AL240" s="469"/>
      <c r="AM240" s="469"/>
      <c r="AN240" s="139"/>
      <c r="AO240" s="139"/>
      <c r="AP240" s="139"/>
      <c r="AQ240" s="470"/>
    </row>
    <row r="241" spans="1:43" s="97" customFormat="1" ht="15.75">
      <c r="A241" s="47"/>
      <c r="B241" s="191" t="str">
        <f t="shared" si="43"/>
        <v>3. Przedmioty humanistyczno-społeczne do wyboru: 1. Sem. I - Podstawy ekonomii                          lub Człowiek a środowisko; 2. Sem. VIII - Historia nauki i techniki lub</v>
      </c>
      <c r="C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131"/>
      <c r="R241" s="131"/>
      <c r="S241" s="131"/>
      <c r="T241" s="133"/>
      <c r="U241" s="133"/>
      <c r="V241" s="133"/>
      <c r="W241" s="133"/>
      <c r="X241" s="133"/>
      <c r="Y241" s="133"/>
      <c r="Z241" s="133"/>
      <c r="AA241" s="133"/>
      <c r="AB241" s="469"/>
      <c r="AC241" s="469"/>
      <c r="AD241" s="469"/>
      <c r="AE241" s="470"/>
      <c r="AF241" s="132"/>
      <c r="AG241" s="137" t="s">
        <v>72</v>
      </c>
      <c r="AH241" s="137" t="s">
        <v>73</v>
      </c>
      <c r="AI241" s="131"/>
      <c r="AJ241" s="133"/>
      <c r="AK241" s="469"/>
      <c r="AL241" s="469"/>
      <c r="AM241" s="469"/>
      <c r="AN241" s="469"/>
      <c r="AO241" s="469"/>
      <c r="AP241" s="469"/>
      <c r="AQ241" s="140"/>
    </row>
    <row r="242" spans="1:43" s="97" customFormat="1" ht="15.75">
      <c r="A242" s="47"/>
      <c r="B242" s="191" t="str">
        <f t="shared" si="43"/>
        <v xml:space="preserve">   Psychospołeczne aspekty sukcesu zawodowego;</v>
      </c>
      <c r="C242" s="74"/>
      <c r="D242" s="49"/>
      <c r="E242" s="49"/>
      <c r="F242" s="49"/>
      <c r="G242" s="74"/>
      <c r="H242" s="452"/>
      <c r="I242" s="452"/>
      <c r="J242" s="452"/>
      <c r="K242" s="452"/>
      <c r="L242" s="452"/>
      <c r="M242" s="452"/>
      <c r="N242" s="452"/>
      <c r="O242" s="452"/>
      <c r="P242" s="452"/>
      <c r="Q242" s="141"/>
      <c r="R242" s="141"/>
      <c r="S242" s="141"/>
      <c r="T242" s="141"/>
      <c r="U242" s="141"/>
      <c r="V242" s="141"/>
      <c r="W242" s="141"/>
      <c r="X242" s="141"/>
      <c r="Y242" s="141"/>
      <c r="Z242" s="141"/>
      <c r="AA242" s="141"/>
      <c r="AB242" s="469"/>
      <c r="AC242" s="469"/>
      <c r="AD242" s="469"/>
      <c r="AE242" s="470"/>
      <c r="AF242" s="132"/>
      <c r="AG242" s="136" t="s">
        <v>75</v>
      </c>
      <c r="AH242" s="136" t="s">
        <v>76</v>
      </c>
      <c r="AI242" s="141"/>
      <c r="AJ242" s="141"/>
      <c r="AK242" s="469"/>
      <c r="AL242" s="469"/>
      <c r="AM242" s="469"/>
      <c r="AN242" s="469"/>
      <c r="AO242" s="469"/>
      <c r="AP242" s="469"/>
      <c r="AQ242" s="470"/>
    </row>
    <row r="243" spans="1:43" s="97" customFormat="1" ht="15.75">
      <c r="A243" s="47"/>
      <c r="B243" s="191" t="str">
        <f t="shared" si="43"/>
        <v>4. Studenta obowiązuje zaliczenie 4 tygodniowej praktyki ( 2 tyg.pr.zawodowej po roku II - 2 pkt ECTS i 2 tyg.pr.przeddyplomowej po roku III - 2 pkt ECTS).</v>
      </c>
      <c r="C243" s="74"/>
      <c r="D243" s="74"/>
      <c r="E243" s="74"/>
      <c r="F243" s="74"/>
      <c r="G243" s="74"/>
      <c r="H243" s="74"/>
      <c r="I243" s="74"/>
      <c r="J243" s="74"/>
      <c r="K243" s="142"/>
      <c r="L243" s="74"/>
      <c r="M243" s="74"/>
      <c r="N243" s="74"/>
      <c r="O243" s="74"/>
      <c r="P243" s="74"/>
      <c r="Q243" s="143"/>
      <c r="R243" s="143"/>
      <c r="S243" s="143"/>
      <c r="T243" s="143"/>
      <c r="U243" s="131"/>
      <c r="V243" s="131"/>
      <c r="W243" s="131"/>
      <c r="X243" s="143"/>
      <c r="Y243" s="131"/>
      <c r="Z243" s="131"/>
      <c r="AA243" s="131"/>
      <c r="AB243" s="469"/>
      <c r="AC243" s="469"/>
      <c r="AD243" s="469"/>
      <c r="AE243" s="470"/>
      <c r="AF243" s="132"/>
      <c r="AG243" s="137" t="s">
        <v>43</v>
      </c>
      <c r="AH243" s="144" t="s">
        <v>78</v>
      </c>
      <c r="AI243" s="131"/>
      <c r="AJ243" s="131"/>
      <c r="AK243" s="469"/>
      <c r="AL243" s="469"/>
      <c r="AM243" s="469"/>
      <c r="AN243" s="469"/>
      <c r="AO243" s="469"/>
      <c r="AP243" s="469"/>
      <c r="AQ243" s="470"/>
    </row>
    <row r="244" spans="1:43" s="97" customFormat="1" ht="15.75">
      <c r="A244" s="47"/>
      <c r="B244" s="191" t="str">
        <f t="shared" si="43"/>
        <v>5. Student może wybrać alternatywny przedmiot z grupy przedmiotów obieralnych</v>
      </c>
      <c r="C244" s="74"/>
      <c r="D244" s="74"/>
      <c r="E244" s="74"/>
      <c r="F244" s="74"/>
      <c r="G244" s="74"/>
      <c r="H244" s="3"/>
      <c r="I244" s="3"/>
      <c r="J244" s="3"/>
      <c r="K244" s="3"/>
      <c r="L244" s="3"/>
      <c r="M244" s="3"/>
      <c r="N244" s="3"/>
      <c r="O244" s="3"/>
      <c r="P244" s="3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469"/>
      <c r="AC244" s="469"/>
      <c r="AD244" s="469"/>
      <c r="AE244" s="470"/>
      <c r="AF244" s="132"/>
      <c r="AG244" s="137" t="s">
        <v>80</v>
      </c>
      <c r="AH244" s="137" t="s">
        <v>81</v>
      </c>
      <c r="AI244" s="131"/>
      <c r="AJ244" s="131"/>
      <c r="AK244" s="469"/>
      <c r="AL244" s="469"/>
      <c r="AM244" s="469"/>
      <c r="AN244" s="469"/>
      <c r="AO244" s="469"/>
      <c r="AP244" s="469"/>
      <c r="AQ244" s="470"/>
    </row>
    <row r="245" spans="1:43" s="97" customFormat="1" ht="15.75">
      <c r="A245" s="47"/>
      <c r="B245" s="191" t="str">
        <f t="shared" si="43"/>
        <v>6. Student zobowiązany jest do napisania i obrony pracy dyplomowej (15 punktów ECTS)</v>
      </c>
      <c r="C245" s="191"/>
      <c r="D245" s="74"/>
      <c r="E245" s="74"/>
      <c r="F245" s="7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131"/>
      <c r="R245" s="131"/>
      <c r="S245" s="131"/>
      <c r="T245" s="133"/>
      <c r="U245" s="133"/>
      <c r="V245" s="133"/>
      <c r="W245" s="133"/>
      <c r="X245" s="133"/>
      <c r="Y245" s="133"/>
      <c r="Z245" s="133"/>
      <c r="AA245" s="133"/>
      <c r="AB245" s="469"/>
      <c r="AC245" s="469"/>
      <c r="AD245" s="469"/>
      <c r="AE245" s="470"/>
      <c r="AF245" s="132"/>
      <c r="AG245" s="137" t="s">
        <v>83</v>
      </c>
      <c r="AH245" s="137" t="s">
        <v>84</v>
      </c>
      <c r="AI245" s="131"/>
      <c r="AJ245" s="133"/>
      <c r="AK245" s="469"/>
      <c r="AL245" s="469"/>
      <c r="AM245" s="469"/>
      <c r="AN245" s="469"/>
      <c r="AO245" s="469"/>
      <c r="AP245" s="469"/>
      <c r="AQ245" s="470"/>
    </row>
    <row r="246" spans="1:43" s="97" customFormat="1" ht="15.75">
      <c r="A246" s="47"/>
      <c r="B246" s="7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74"/>
      <c r="N246" s="74"/>
      <c r="O246" s="74"/>
      <c r="P246" s="74"/>
      <c r="Q246" s="143"/>
      <c r="R246" s="143"/>
      <c r="S246" s="143"/>
      <c r="T246" s="133"/>
      <c r="U246" s="133"/>
      <c r="V246" s="133"/>
      <c r="W246" s="133"/>
      <c r="X246" s="133"/>
      <c r="Y246" s="133"/>
      <c r="Z246" s="133"/>
      <c r="AA246" s="133"/>
      <c r="AB246" s="469"/>
      <c r="AC246" s="469"/>
      <c r="AD246" s="469"/>
      <c r="AE246" s="470"/>
      <c r="AF246" s="132"/>
      <c r="AG246" s="136" t="s">
        <v>85</v>
      </c>
      <c r="AH246" s="136" t="s">
        <v>86</v>
      </c>
      <c r="AI246" s="131"/>
      <c r="AJ246" s="133"/>
      <c r="AK246" s="469"/>
      <c r="AL246" s="469"/>
      <c r="AM246" s="469"/>
      <c r="AN246" s="469"/>
      <c r="AO246" s="469"/>
      <c r="AP246" s="469"/>
      <c r="AQ246" s="470"/>
    </row>
    <row r="247" spans="1:43" s="97" customFormat="1" ht="15.75">
      <c r="A247" s="47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131"/>
      <c r="R247" s="131"/>
      <c r="S247" s="131"/>
      <c r="T247" s="133"/>
      <c r="U247" s="133"/>
      <c r="V247" s="133"/>
      <c r="W247" s="133"/>
      <c r="X247" s="133"/>
      <c r="Y247" s="133"/>
      <c r="Z247" s="133"/>
      <c r="AA247" s="133"/>
      <c r="AB247" s="469"/>
      <c r="AC247" s="469"/>
      <c r="AD247" s="469"/>
      <c r="AE247" s="470"/>
      <c r="AF247" s="132"/>
      <c r="AG247" s="514"/>
      <c r="AH247" s="136" t="s">
        <v>87</v>
      </c>
      <c r="AJ247" s="133"/>
      <c r="AK247" s="469"/>
      <c r="AL247" s="469"/>
      <c r="AM247" s="469"/>
      <c r="AN247" s="469"/>
      <c r="AO247" s="469"/>
      <c r="AP247" s="469"/>
      <c r="AQ247" s="470"/>
    </row>
    <row r="248" spans="1:43" s="97" customFormat="1" ht="15" thickBot="1">
      <c r="A248" s="146"/>
      <c r="B248" s="147"/>
      <c r="C248" s="147"/>
      <c r="D248" s="147"/>
      <c r="E248" s="148"/>
      <c r="F248" s="148"/>
      <c r="G248" s="148"/>
      <c r="H248" s="148"/>
      <c r="I248" s="148"/>
      <c r="J248" s="148"/>
      <c r="K248" s="147"/>
      <c r="L248" s="147"/>
      <c r="M248" s="147"/>
      <c r="N248" s="147"/>
      <c r="O248" s="147"/>
      <c r="P248" s="147"/>
      <c r="Q248" s="147"/>
      <c r="R248" s="147"/>
      <c r="S248" s="147"/>
      <c r="T248" s="149"/>
      <c r="U248" s="150"/>
      <c r="V248" s="150"/>
      <c r="W248" s="150"/>
      <c r="X248" s="149"/>
      <c r="Y248" s="150"/>
      <c r="Z248" s="150"/>
      <c r="AA248" s="150"/>
      <c r="AB248" s="150"/>
      <c r="AC248" s="150"/>
      <c r="AD248" s="150"/>
      <c r="AE248" s="151"/>
      <c r="AF248" s="642" t="s">
        <v>181</v>
      </c>
      <c r="AG248" s="644"/>
      <c r="AH248" s="644"/>
      <c r="AI248" s="644"/>
      <c r="AJ248" s="644"/>
      <c r="AK248" s="644"/>
      <c r="AL248" s="644"/>
      <c r="AM248" s="644"/>
      <c r="AN248" s="644"/>
      <c r="AO248" s="644"/>
      <c r="AP248" s="644"/>
      <c r="AQ248" s="645"/>
    </row>
  </sheetData>
  <mergeCells count="800">
    <mergeCell ref="AF248:AQ248"/>
    <mergeCell ref="C13:G13"/>
    <mergeCell ref="C14:G14"/>
    <mergeCell ref="C15:G15"/>
    <mergeCell ref="C16:G16"/>
    <mergeCell ref="C17:G17"/>
    <mergeCell ref="C18:G18"/>
    <mergeCell ref="AB235:AE235"/>
    <mergeCell ref="AF235:AI235"/>
    <mergeCell ref="AJ235:AM235"/>
    <mergeCell ref="AN235:AQ235"/>
    <mergeCell ref="G236:K236"/>
    <mergeCell ref="L236:O236"/>
    <mergeCell ref="P236:S236"/>
    <mergeCell ref="T236:W236"/>
    <mergeCell ref="X236:AA236"/>
    <mergeCell ref="Q28:AB28"/>
    <mergeCell ref="AF236:AI236"/>
    <mergeCell ref="AJ236:AM236"/>
    <mergeCell ref="AN236:AQ236"/>
    <mergeCell ref="AJ233:AM233"/>
    <mergeCell ref="AN233:AQ233"/>
    <mergeCell ref="D234:F236"/>
    <mergeCell ref="L234:O234"/>
    <mergeCell ref="G235:K235"/>
    <mergeCell ref="L235:O235"/>
    <mergeCell ref="P235:S235"/>
    <mergeCell ref="T235:W235"/>
    <mergeCell ref="B84:AE84"/>
    <mergeCell ref="AJ234:AM234"/>
    <mergeCell ref="A229:C236"/>
    <mergeCell ref="D229:D231"/>
    <mergeCell ref="E229:E231"/>
    <mergeCell ref="F229:F231"/>
    <mergeCell ref="G229:G231"/>
    <mergeCell ref="H229:H231"/>
    <mergeCell ref="I229:I231"/>
    <mergeCell ref="J229:J231"/>
    <mergeCell ref="K229:K231"/>
    <mergeCell ref="D232:D233"/>
    <mergeCell ref="E232:E233"/>
    <mergeCell ref="F232:F233"/>
    <mergeCell ref="G232:G233"/>
    <mergeCell ref="H232:H233"/>
    <mergeCell ref="J232:J233"/>
    <mergeCell ref="AB236:AE236"/>
    <mergeCell ref="X234:AA234"/>
    <mergeCell ref="AB234:AE234"/>
    <mergeCell ref="AN234:AQ234"/>
    <mergeCell ref="AM230:AM231"/>
    <mergeCell ref="AN230:AN231"/>
    <mergeCell ref="AO230:AO231"/>
    <mergeCell ref="AP230:AP231"/>
    <mergeCell ref="AQ230:AQ231"/>
    <mergeCell ref="AH230:AH231"/>
    <mergeCell ref="AI230:AI231"/>
    <mergeCell ref="AJ230:AJ231"/>
    <mergeCell ref="AK230:AK231"/>
    <mergeCell ref="AF233:AI233"/>
    <mergeCell ref="AF234:AI234"/>
    <mergeCell ref="X235:AA235"/>
    <mergeCell ref="X233:AA233"/>
    <mergeCell ref="L233:O233"/>
    <mergeCell ref="P233:S233"/>
    <mergeCell ref="AG230:AG231"/>
    <mergeCell ref="U230:U231"/>
    <mergeCell ref="V230:V231"/>
    <mergeCell ref="W230:W231"/>
    <mergeCell ref="X230:X231"/>
    <mergeCell ref="T233:W233"/>
    <mergeCell ref="AB233:AE233"/>
    <mergeCell ref="AE230:AE231"/>
    <mergeCell ref="AF230:AF231"/>
    <mergeCell ref="Q230:Q231"/>
    <mergeCell ref="R230:R231"/>
    <mergeCell ref="S230:S231"/>
    <mergeCell ref="T230:T231"/>
    <mergeCell ref="AN229:AQ229"/>
    <mergeCell ref="L230:L231"/>
    <mergeCell ref="M230:M231"/>
    <mergeCell ref="N230:N231"/>
    <mergeCell ref="O230:O231"/>
    <mergeCell ref="P230:P231"/>
    <mergeCell ref="Y230:Y231"/>
    <mergeCell ref="Z230:Z231"/>
    <mergeCell ref="X229:AA229"/>
    <mergeCell ref="AB229:AE229"/>
    <mergeCell ref="AF229:AI229"/>
    <mergeCell ref="AJ229:AM229"/>
    <mergeCell ref="AL230:AL231"/>
    <mergeCell ref="AA230:AA231"/>
    <mergeCell ref="AB230:AB231"/>
    <mergeCell ref="AC230:AC231"/>
    <mergeCell ref="AD230:AD231"/>
    <mergeCell ref="L229:O229"/>
    <mergeCell ref="P229:S229"/>
    <mergeCell ref="T229:W229"/>
    <mergeCell ref="K232:K233"/>
    <mergeCell ref="G234:K234"/>
    <mergeCell ref="K227:K228"/>
    <mergeCell ref="L228:O228"/>
    <mergeCell ref="P228:S228"/>
    <mergeCell ref="T228:W228"/>
    <mergeCell ref="X228:AA228"/>
    <mergeCell ref="AB228:AE228"/>
    <mergeCell ref="AF228:AI228"/>
    <mergeCell ref="P234:S234"/>
    <mergeCell ref="T234:W234"/>
    <mergeCell ref="I232:I233"/>
    <mergeCell ref="AJ228:AM228"/>
    <mergeCell ref="AN228:AQ228"/>
    <mergeCell ref="B226:C226"/>
    <mergeCell ref="B227:C228"/>
    <mergeCell ref="D227:D228"/>
    <mergeCell ref="E227:E228"/>
    <mergeCell ref="F227:F228"/>
    <mergeCell ref="G227:G228"/>
    <mergeCell ref="H227:H228"/>
    <mergeCell ref="I227:I228"/>
    <mergeCell ref="J227:J228"/>
    <mergeCell ref="AO207:AO208"/>
    <mergeCell ref="AP207:AP208"/>
    <mergeCell ref="AQ207:AQ208"/>
    <mergeCell ref="R207:R208"/>
    <mergeCell ref="S207:S208"/>
    <mergeCell ref="T207:T208"/>
    <mergeCell ref="V207:V208"/>
    <mergeCell ref="AH207:AH208"/>
    <mergeCell ref="AI207:AI208"/>
    <mergeCell ref="AJ207:AJ208"/>
    <mergeCell ref="B209:C209"/>
    <mergeCell ref="D209:E209"/>
    <mergeCell ref="H209:K209"/>
    <mergeCell ref="L209:AQ209"/>
    <mergeCell ref="AG207:AG208"/>
    <mergeCell ref="AN207:AN208"/>
    <mergeCell ref="D204:F205"/>
    <mergeCell ref="G204:K204"/>
    <mergeCell ref="L204:AQ204"/>
    <mergeCell ref="G205:G208"/>
    <mergeCell ref="H205:K205"/>
    <mergeCell ref="L205:O205"/>
    <mergeCell ref="P205:S205"/>
    <mergeCell ref="T205:W205"/>
    <mergeCell ref="X205:AA205"/>
    <mergeCell ref="AB205:AE205"/>
    <mergeCell ref="AF205:AI205"/>
    <mergeCell ref="AJ205:AM205"/>
    <mergeCell ref="AN205:AQ205"/>
    <mergeCell ref="M207:M208"/>
    <mergeCell ref="N207:N208"/>
    <mergeCell ref="O207:O208"/>
    <mergeCell ref="P207:P208"/>
    <mergeCell ref="Q207:Q208"/>
    <mergeCell ref="L182:O182"/>
    <mergeCell ref="P182:S182"/>
    <mergeCell ref="T182:W182"/>
    <mergeCell ref="X182:AA182"/>
    <mergeCell ref="AB182:AE182"/>
    <mergeCell ref="AF182:AI182"/>
    <mergeCell ref="AJ182:AM182"/>
    <mergeCell ref="AF207:AF208"/>
    <mergeCell ref="U207:U208"/>
    <mergeCell ref="AF200:AQ200"/>
    <mergeCell ref="AF201:AQ201"/>
    <mergeCell ref="AK207:AK208"/>
    <mergeCell ref="AL207:AL208"/>
    <mergeCell ref="AF202:AQ202"/>
    <mergeCell ref="AA207:AA208"/>
    <mergeCell ref="AB207:AB208"/>
    <mergeCell ref="AC207:AC208"/>
    <mergeCell ref="AD207:AD208"/>
    <mergeCell ref="AE207:AE208"/>
    <mergeCell ref="AM207:AM208"/>
    <mergeCell ref="L206:AQ206"/>
    <mergeCell ref="L207:L208"/>
    <mergeCell ref="W207:W208"/>
    <mergeCell ref="X207:X208"/>
    <mergeCell ref="E206:E208"/>
    <mergeCell ref="F206:F208"/>
    <mergeCell ref="A195:C195"/>
    <mergeCell ref="D195:AE196"/>
    <mergeCell ref="AF195:AQ195"/>
    <mergeCell ref="A196:C196"/>
    <mergeCell ref="AF196:AQ196"/>
    <mergeCell ref="A197:C197"/>
    <mergeCell ref="AF197:AQ197"/>
    <mergeCell ref="AF198:AQ198"/>
    <mergeCell ref="A199:C199"/>
    <mergeCell ref="AF199:AQ199"/>
    <mergeCell ref="A200:C200"/>
    <mergeCell ref="A201:C201"/>
    <mergeCell ref="A202:C202"/>
    <mergeCell ref="H206:H208"/>
    <mergeCell ref="I206:I208"/>
    <mergeCell ref="J206:J208"/>
    <mergeCell ref="K206:K208"/>
    <mergeCell ref="A204:A208"/>
    <mergeCell ref="B204:C208"/>
    <mergeCell ref="D206:D208"/>
    <mergeCell ref="Y207:Y208"/>
    <mergeCell ref="Z207:Z208"/>
    <mergeCell ref="AN182:AQ182"/>
    <mergeCell ref="AF194:AQ194"/>
    <mergeCell ref="A175:C182"/>
    <mergeCell ref="E175:E177"/>
    <mergeCell ref="F175:F177"/>
    <mergeCell ref="G175:G177"/>
    <mergeCell ref="H175:H177"/>
    <mergeCell ref="I175:I177"/>
    <mergeCell ref="J175:J177"/>
    <mergeCell ref="K175:K177"/>
    <mergeCell ref="D180:F182"/>
    <mergeCell ref="G182:K182"/>
    <mergeCell ref="L180:O180"/>
    <mergeCell ref="P180:S180"/>
    <mergeCell ref="T180:W180"/>
    <mergeCell ref="X180:AA180"/>
    <mergeCell ref="AB180:AE180"/>
    <mergeCell ref="AF180:AI180"/>
    <mergeCell ref="AJ180:AM180"/>
    <mergeCell ref="AN180:AQ180"/>
    <mergeCell ref="G181:K181"/>
    <mergeCell ref="L181:O181"/>
    <mergeCell ref="P181:S181"/>
    <mergeCell ref="T181:W181"/>
    <mergeCell ref="X181:AA181"/>
    <mergeCell ref="AB181:AE181"/>
    <mergeCell ref="AF181:AI181"/>
    <mergeCell ref="AJ181:AM181"/>
    <mergeCell ref="AN181:AQ181"/>
    <mergeCell ref="G180:K180"/>
    <mergeCell ref="AK176:AK177"/>
    <mergeCell ref="AL176:AL177"/>
    <mergeCell ref="AM176:AM177"/>
    <mergeCell ref="AN176:AN177"/>
    <mergeCell ref="AO176:AO177"/>
    <mergeCell ref="AP176:AP177"/>
    <mergeCell ref="AQ176:AQ177"/>
    <mergeCell ref="P179:S179"/>
    <mergeCell ref="T179:W179"/>
    <mergeCell ref="X179:AA179"/>
    <mergeCell ref="AB179:AE179"/>
    <mergeCell ref="AF179:AI179"/>
    <mergeCell ref="AJ179:AM179"/>
    <mergeCell ref="AN179:AQ179"/>
    <mergeCell ref="AJ176:AJ177"/>
    <mergeCell ref="D178:D179"/>
    <mergeCell ref="E178:E179"/>
    <mergeCell ref="F178:F179"/>
    <mergeCell ref="G178:G179"/>
    <mergeCell ref="H178:H179"/>
    <mergeCell ref="I178:I179"/>
    <mergeCell ref="J178:J179"/>
    <mergeCell ref="K178:K179"/>
    <mergeCell ref="L179:O179"/>
    <mergeCell ref="D175:D177"/>
    <mergeCell ref="AF175:AI175"/>
    <mergeCell ref="AJ175:AM175"/>
    <mergeCell ref="AN175:AQ175"/>
    <mergeCell ref="P176:P177"/>
    <mergeCell ref="Q176:Q177"/>
    <mergeCell ref="R176:R177"/>
    <mergeCell ref="S176:S177"/>
    <mergeCell ref="T176:T177"/>
    <mergeCell ref="U176:U177"/>
    <mergeCell ref="V176:V177"/>
    <mergeCell ref="W176:W177"/>
    <mergeCell ref="X176:X177"/>
    <mergeCell ref="Y176:Y177"/>
    <mergeCell ref="Z176:Z177"/>
    <mergeCell ref="AA176:AA177"/>
    <mergeCell ref="AB176:AB177"/>
    <mergeCell ref="AC176:AC177"/>
    <mergeCell ref="AD176:AD177"/>
    <mergeCell ref="AE176:AE177"/>
    <mergeCell ref="AF176:AF177"/>
    <mergeCell ref="AG176:AG177"/>
    <mergeCell ref="AH176:AH177"/>
    <mergeCell ref="AI176:AI177"/>
    <mergeCell ref="L175:O175"/>
    <mergeCell ref="P175:S175"/>
    <mergeCell ref="L176:L177"/>
    <mergeCell ref="M176:M177"/>
    <mergeCell ref="N176:N177"/>
    <mergeCell ref="O176:O177"/>
    <mergeCell ref="T175:W175"/>
    <mergeCell ref="X175:AA175"/>
    <mergeCell ref="AB175:AE175"/>
    <mergeCell ref="B172:C172"/>
    <mergeCell ref="AN172:AQ172"/>
    <mergeCell ref="B173:C174"/>
    <mergeCell ref="D173:D174"/>
    <mergeCell ref="E173:E174"/>
    <mergeCell ref="F173:F174"/>
    <mergeCell ref="G173:G174"/>
    <mergeCell ref="H173:H174"/>
    <mergeCell ref="I173:I174"/>
    <mergeCell ref="J173:J174"/>
    <mergeCell ref="K173:K174"/>
    <mergeCell ref="L174:O174"/>
    <mergeCell ref="P174:S174"/>
    <mergeCell ref="T174:W174"/>
    <mergeCell ref="X174:AA174"/>
    <mergeCell ref="AB174:AE174"/>
    <mergeCell ref="AF174:AI174"/>
    <mergeCell ref="AJ174:AM174"/>
    <mergeCell ref="AN174:AQ174"/>
    <mergeCell ref="B171:C171"/>
    <mergeCell ref="AN171:AQ171"/>
    <mergeCell ref="B151:C151"/>
    <mergeCell ref="B166:C166"/>
    <mergeCell ref="B168:C168"/>
    <mergeCell ref="B169:C169"/>
    <mergeCell ref="B170:C170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AN148:AN149"/>
    <mergeCell ref="AO148:AO149"/>
    <mergeCell ref="AP148:AP149"/>
    <mergeCell ref="AQ148:AQ149"/>
    <mergeCell ref="B150:C150"/>
    <mergeCell ref="D150:E150"/>
    <mergeCell ref="H150:K150"/>
    <mergeCell ref="L150:AQ150"/>
    <mergeCell ref="AG148:AG149"/>
    <mergeCell ref="AJ148:AJ149"/>
    <mergeCell ref="AK148:AK149"/>
    <mergeCell ref="AL148:AL149"/>
    <mergeCell ref="AA148:AA149"/>
    <mergeCell ref="AB148:AB149"/>
    <mergeCell ref="AC148:AC149"/>
    <mergeCell ref="AD148:AD149"/>
    <mergeCell ref="AE148:AE149"/>
    <mergeCell ref="AM148:AM149"/>
    <mergeCell ref="F147:F149"/>
    <mergeCell ref="H147:H149"/>
    <mergeCell ref="I147:I149"/>
    <mergeCell ref="J147:J149"/>
    <mergeCell ref="K147:K149"/>
    <mergeCell ref="L147:AQ147"/>
    <mergeCell ref="L148:L149"/>
    <mergeCell ref="M148:M149"/>
    <mergeCell ref="N148:N149"/>
    <mergeCell ref="O148:O149"/>
    <mergeCell ref="P148:P149"/>
    <mergeCell ref="Q148:Q149"/>
    <mergeCell ref="R148:R149"/>
    <mergeCell ref="S148:S149"/>
    <mergeCell ref="T148:T149"/>
    <mergeCell ref="AF148:AF149"/>
    <mergeCell ref="U148:U149"/>
    <mergeCell ref="V148:V149"/>
    <mergeCell ref="W148:W149"/>
    <mergeCell ref="X148:X149"/>
    <mergeCell ref="Y148:Y149"/>
    <mergeCell ref="Z148:Z149"/>
    <mergeCell ref="AH148:AH149"/>
    <mergeCell ref="AI148:AI149"/>
    <mergeCell ref="AF140:AQ140"/>
    <mergeCell ref="A141:C141"/>
    <mergeCell ref="AF141:AQ141"/>
    <mergeCell ref="A142:C142"/>
    <mergeCell ref="AF142:AQ142"/>
    <mergeCell ref="A143:C143"/>
    <mergeCell ref="AF143:AQ143"/>
    <mergeCell ref="A145:A149"/>
    <mergeCell ref="B145:C149"/>
    <mergeCell ref="D145:F146"/>
    <mergeCell ref="G145:K145"/>
    <mergeCell ref="L145:AQ145"/>
    <mergeCell ref="G146:G149"/>
    <mergeCell ref="H146:K146"/>
    <mergeCell ref="L146:O146"/>
    <mergeCell ref="P146:S146"/>
    <mergeCell ref="T146:W146"/>
    <mergeCell ref="X146:AA146"/>
    <mergeCell ref="AB146:AE146"/>
    <mergeCell ref="AF146:AI146"/>
    <mergeCell ref="AJ146:AM146"/>
    <mergeCell ref="AN146:AQ146"/>
    <mergeCell ref="D147:D149"/>
    <mergeCell ref="E147:E149"/>
    <mergeCell ref="A136:C136"/>
    <mergeCell ref="D136:AE137"/>
    <mergeCell ref="AF136:AQ136"/>
    <mergeCell ref="A137:C137"/>
    <mergeCell ref="AF137:AQ137"/>
    <mergeCell ref="A138:C138"/>
    <mergeCell ref="AF138:AQ138"/>
    <mergeCell ref="A139:C139"/>
    <mergeCell ref="AF139:AQ139"/>
    <mergeCell ref="L123:O123"/>
    <mergeCell ref="P123:S123"/>
    <mergeCell ref="T123:W123"/>
    <mergeCell ref="X123:AA123"/>
    <mergeCell ref="AB123:AE123"/>
    <mergeCell ref="AF123:AI123"/>
    <mergeCell ref="AJ123:AM123"/>
    <mergeCell ref="AN123:AQ123"/>
    <mergeCell ref="AF135:AQ135"/>
    <mergeCell ref="L121:O121"/>
    <mergeCell ref="P121:S121"/>
    <mergeCell ref="T121:W121"/>
    <mergeCell ref="X121:AA121"/>
    <mergeCell ref="AB121:AE121"/>
    <mergeCell ref="AF121:AI121"/>
    <mergeCell ref="AJ121:AM121"/>
    <mergeCell ref="AN121:AQ121"/>
    <mergeCell ref="G122:K122"/>
    <mergeCell ref="L122:O122"/>
    <mergeCell ref="P122:S122"/>
    <mergeCell ref="T122:W122"/>
    <mergeCell ref="X122:AA122"/>
    <mergeCell ref="AB122:AE122"/>
    <mergeCell ref="AF122:AI122"/>
    <mergeCell ref="AJ122:AM122"/>
    <mergeCell ref="AN122:AQ122"/>
    <mergeCell ref="AK117:AK118"/>
    <mergeCell ref="AL117:AL118"/>
    <mergeCell ref="AM117:AM118"/>
    <mergeCell ref="AN117:AN118"/>
    <mergeCell ref="AO117:AO118"/>
    <mergeCell ref="AP117:AP118"/>
    <mergeCell ref="AQ117:AQ118"/>
    <mergeCell ref="D119:D120"/>
    <mergeCell ref="E119:E120"/>
    <mergeCell ref="F119:F120"/>
    <mergeCell ref="G119:G120"/>
    <mergeCell ref="H119:H120"/>
    <mergeCell ref="I119:I120"/>
    <mergeCell ref="J119:J120"/>
    <mergeCell ref="K119:K120"/>
    <mergeCell ref="L120:O120"/>
    <mergeCell ref="P120:S120"/>
    <mergeCell ref="T120:W120"/>
    <mergeCell ref="X120:AA120"/>
    <mergeCell ref="AB120:AE120"/>
    <mergeCell ref="AF120:AI120"/>
    <mergeCell ref="AJ120:AM120"/>
    <mergeCell ref="AN120:AQ120"/>
    <mergeCell ref="AF116:AI116"/>
    <mergeCell ref="AJ116:AM116"/>
    <mergeCell ref="AN116:AQ116"/>
    <mergeCell ref="L117:L118"/>
    <mergeCell ref="M117:M118"/>
    <mergeCell ref="N117:N118"/>
    <mergeCell ref="O117:O118"/>
    <mergeCell ref="P117:P118"/>
    <mergeCell ref="Q117:Q118"/>
    <mergeCell ref="V117:V118"/>
    <mergeCell ref="W117:W118"/>
    <mergeCell ref="X117:X118"/>
    <mergeCell ref="Y117:Y118"/>
    <mergeCell ref="Z117:Z118"/>
    <mergeCell ref="AA117:AA118"/>
    <mergeCell ref="AB117:AB118"/>
    <mergeCell ref="AC117:AC118"/>
    <mergeCell ref="AD117:AD118"/>
    <mergeCell ref="AE117:AE118"/>
    <mergeCell ref="AF117:AF118"/>
    <mergeCell ref="AG117:AG118"/>
    <mergeCell ref="AH117:AH118"/>
    <mergeCell ref="AI117:AI118"/>
    <mergeCell ref="AJ117:AJ118"/>
    <mergeCell ref="L116:O116"/>
    <mergeCell ref="P116:S116"/>
    <mergeCell ref="T116:W116"/>
    <mergeCell ref="X116:AA116"/>
    <mergeCell ref="R117:R118"/>
    <mergeCell ref="S117:S118"/>
    <mergeCell ref="T117:T118"/>
    <mergeCell ref="U117:U118"/>
    <mergeCell ref="AB116:AE116"/>
    <mergeCell ref="A116:C123"/>
    <mergeCell ref="D116:D118"/>
    <mergeCell ref="E116:E118"/>
    <mergeCell ref="F116:F118"/>
    <mergeCell ref="G116:G118"/>
    <mergeCell ref="H116:H118"/>
    <mergeCell ref="I116:I118"/>
    <mergeCell ref="J116:J118"/>
    <mergeCell ref="K116:K118"/>
    <mergeCell ref="D121:F123"/>
    <mergeCell ref="G121:K121"/>
    <mergeCell ref="G123:K123"/>
    <mergeCell ref="K114:K115"/>
    <mergeCell ref="L115:O115"/>
    <mergeCell ref="P115:S115"/>
    <mergeCell ref="T115:W115"/>
    <mergeCell ref="X115:AA115"/>
    <mergeCell ref="AB115:AE115"/>
    <mergeCell ref="AF115:AI115"/>
    <mergeCell ref="AJ115:AM115"/>
    <mergeCell ref="AN115:AQ115"/>
    <mergeCell ref="B112:C112"/>
    <mergeCell ref="B114:C115"/>
    <mergeCell ref="D114:D115"/>
    <mergeCell ref="E114:E115"/>
    <mergeCell ref="F114:F115"/>
    <mergeCell ref="G114:G115"/>
    <mergeCell ref="H114:H115"/>
    <mergeCell ref="I114:I115"/>
    <mergeCell ref="J114:J115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AM100:AM101"/>
    <mergeCell ref="AN100:AN101"/>
    <mergeCell ref="AO100:AO101"/>
    <mergeCell ref="AP100:AP101"/>
    <mergeCell ref="AQ100:AQ101"/>
    <mergeCell ref="B102:C102"/>
    <mergeCell ref="D102:E102"/>
    <mergeCell ref="H102:K102"/>
    <mergeCell ref="L102:AQ102"/>
    <mergeCell ref="AG100:AG101"/>
    <mergeCell ref="AH100:AH101"/>
    <mergeCell ref="AI100:AI101"/>
    <mergeCell ref="AJ100:AJ101"/>
    <mergeCell ref="AK100:AK101"/>
    <mergeCell ref="AL100:AL101"/>
    <mergeCell ref="AA100:AA101"/>
    <mergeCell ref="AB100:AB101"/>
    <mergeCell ref="AC100:AC101"/>
    <mergeCell ref="AD100:AD101"/>
    <mergeCell ref="AE100:AE101"/>
    <mergeCell ref="M100:M101"/>
    <mergeCell ref="N100:N101"/>
    <mergeCell ref="O100:O101"/>
    <mergeCell ref="P100:P101"/>
    <mergeCell ref="Q100:Q101"/>
    <mergeCell ref="R100:R101"/>
    <mergeCell ref="S100:S101"/>
    <mergeCell ref="T100:T101"/>
    <mergeCell ref="AF100:AF101"/>
    <mergeCell ref="U100:U101"/>
    <mergeCell ref="V100:V101"/>
    <mergeCell ref="W100:W101"/>
    <mergeCell ref="X100:X101"/>
    <mergeCell ref="Y100:Y101"/>
    <mergeCell ref="Z100:Z101"/>
    <mergeCell ref="A97:A101"/>
    <mergeCell ref="B97:C101"/>
    <mergeCell ref="D97:F98"/>
    <mergeCell ref="G97:K97"/>
    <mergeCell ref="L97:AQ97"/>
    <mergeCell ref="G98:G101"/>
    <mergeCell ref="H98:K98"/>
    <mergeCell ref="L98:O98"/>
    <mergeCell ref="P98:S98"/>
    <mergeCell ref="T98:W98"/>
    <mergeCell ref="X98:AA98"/>
    <mergeCell ref="AB98:AE98"/>
    <mergeCell ref="AF98:AI98"/>
    <mergeCell ref="AJ98:AM98"/>
    <mergeCell ref="AN98:AQ98"/>
    <mergeCell ref="D99:D101"/>
    <mergeCell ref="E99:E101"/>
    <mergeCell ref="F99:F101"/>
    <mergeCell ref="H99:H101"/>
    <mergeCell ref="I99:I101"/>
    <mergeCell ref="J99:J101"/>
    <mergeCell ref="K99:K101"/>
    <mergeCell ref="L99:AQ99"/>
    <mergeCell ref="L100:L101"/>
    <mergeCell ref="AF91:AQ91"/>
    <mergeCell ref="A92:C92"/>
    <mergeCell ref="AF92:AQ92"/>
    <mergeCell ref="A93:C93"/>
    <mergeCell ref="AF93:AQ93"/>
    <mergeCell ref="A94:C94"/>
    <mergeCell ref="AF94:AQ94"/>
    <mergeCell ref="A95:C95"/>
    <mergeCell ref="AF95:AQ95"/>
    <mergeCell ref="AN75:AQ75"/>
    <mergeCell ref="AF87:AQ87"/>
    <mergeCell ref="A88:C88"/>
    <mergeCell ref="D88:AE89"/>
    <mergeCell ref="AF88:AQ88"/>
    <mergeCell ref="A89:C89"/>
    <mergeCell ref="AF89:AQ89"/>
    <mergeCell ref="A90:C90"/>
    <mergeCell ref="AF90:AQ90"/>
    <mergeCell ref="D73:F75"/>
    <mergeCell ref="G75:K75"/>
    <mergeCell ref="L75:O75"/>
    <mergeCell ref="P75:S75"/>
    <mergeCell ref="T75:W75"/>
    <mergeCell ref="X75:AA75"/>
    <mergeCell ref="AB75:AE75"/>
    <mergeCell ref="AF75:AI75"/>
    <mergeCell ref="AJ75:AM75"/>
    <mergeCell ref="B78:AE78"/>
    <mergeCell ref="B79:AE79"/>
    <mergeCell ref="B80:AE80"/>
    <mergeCell ref="B81:AE81"/>
    <mergeCell ref="B82:AE82"/>
    <mergeCell ref="B83:AE83"/>
    <mergeCell ref="AN73:AQ73"/>
    <mergeCell ref="G74:K74"/>
    <mergeCell ref="L74:O74"/>
    <mergeCell ref="P74:S74"/>
    <mergeCell ref="T74:W74"/>
    <mergeCell ref="X74:AA74"/>
    <mergeCell ref="AB74:AE74"/>
    <mergeCell ref="AF74:AI74"/>
    <mergeCell ref="AJ74:AM74"/>
    <mergeCell ref="AN74:AQ74"/>
    <mergeCell ref="G73:K73"/>
    <mergeCell ref="L73:O73"/>
    <mergeCell ref="P73:S73"/>
    <mergeCell ref="T73:W73"/>
    <mergeCell ref="X73:AA73"/>
    <mergeCell ref="AB73:AE73"/>
    <mergeCell ref="AF73:AI73"/>
    <mergeCell ref="AJ73:AM73"/>
    <mergeCell ref="AN69:AN70"/>
    <mergeCell ref="AO69:AO70"/>
    <mergeCell ref="AP69:AP70"/>
    <mergeCell ref="AQ69:AQ70"/>
    <mergeCell ref="D71:D72"/>
    <mergeCell ref="E71:E72"/>
    <mergeCell ref="F71:F72"/>
    <mergeCell ref="G71:G72"/>
    <mergeCell ref="H71:H72"/>
    <mergeCell ref="I71:I72"/>
    <mergeCell ref="J71:J72"/>
    <mergeCell ref="K71:K72"/>
    <mergeCell ref="L72:O72"/>
    <mergeCell ref="P72:S72"/>
    <mergeCell ref="T72:W72"/>
    <mergeCell ref="X72:AA72"/>
    <mergeCell ref="AB72:AE72"/>
    <mergeCell ref="AF72:AI72"/>
    <mergeCell ref="AJ72:AM72"/>
    <mergeCell ref="AN72:AQ72"/>
    <mergeCell ref="AN68:AQ68"/>
    <mergeCell ref="L69:L70"/>
    <mergeCell ref="M69:M70"/>
    <mergeCell ref="N69:N70"/>
    <mergeCell ref="O69:O70"/>
    <mergeCell ref="P69:P70"/>
    <mergeCell ref="V69:V70"/>
    <mergeCell ref="W69:W70"/>
    <mergeCell ref="X69:X70"/>
    <mergeCell ref="Y69:Y70"/>
    <mergeCell ref="Z69:Z70"/>
    <mergeCell ref="AA69:AA70"/>
    <mergeCell ref="AB69:AB70"/>
    <mergeCell ref="AC69:AC70"/>
    <mergeCell ref="AD69:AD70"/>
    <mergeCell ref="AE69:AE70"/>
    <mergeCell ref="AF69:AF70"/>
    <mergeCell ref="AG69:AG70"/>
    <mergeCell ref="AH69:AH70"/>
    <mergeCell ref="AI69:AI70"/>
    <mergeCell ref="AJ69:AJ70"/>
    <mergeCell ref="AK69:AK70"/>
    <mergeCell ref="AL69:AL70"/>
    <mergeCell ref="AM69:AM70"/>
    <mergeCell ref="AF67:AI67"/>
    <mergeCell ref="AJ67:AM67"/>
    <mergeCell ref="AN67:AQ67"/>
    <mergeCell ref="A68:C75"/>
    <mergeCell ref="D68:D70"/>
    <mergeCell ref="E68:E70"/>
    <mergeCell ref="F68:F70"/>
    <mergeCell ref="G68:G70"/>
    <mergeCell ref="H68:H70"/>
    <mergeCell ref="I68:I70"/>
    <mergeCell ref="J68:J70"/>
    <mergeCell ref="K68:K70"/>
    <mergeCell ref="L68:O68"/>
    <mergeCell ref="P68:S68"/>
    <mergeCell ref="T68:W68"/>
    <mergeCell ref="Q69:Q70"/>
    <mergeCell ref="R69:R70"/>
    <mergeCell ref="S69:S70"/>
    <mergeCell ref="T69:T70"/>
    <mergeCell ref="U69:U70"/>
    <mergeCell ref="X68:AA68"/>
    <mergeCell ref="AB68:AE68"/>
    <mergeCell ref="AF68:AI68"/>
    <mergeCell ref="AJ68:AM68"/>
    <mergeCell ref="H66:H67"/>
    <mergeCell ref="I66:I67"/>
    <mergeCell ref="J66:J67"/>
    <mergeCell ref="K66:K67"/>
    <mergeCell ref="L67:O67"/>
    <mergeCell ref="P67:S67"/>
    <mergeCell ref="T67:W67"/>
    <mergeCell ref="X67:AA67"/>
    <mergeCell ref="AB67:AE67"/>
    <mergeCell ref="B61:C61"/>
    <mergeCell ref="B62:C62"/>
    <mergeCell ref="B63:C63"/>
    <mergeCell ref="B65:C65"/>
    <mergeCell ref="B66:C67"/>
    <mergeCell ref="D66:D67"/>
    <mergeCell ref="E66:E67"/>
    <mergeCell ref="F66:F67"/>
    <mergeCell ref="G66:G67"/>
    <mergeCell ref="B64:C64"/>
    <mergeCell ref="Z57:Z58"/>
    <mergeCell ref="X57:X58"/>
    <mergeCell ref="Y57:Y58"/>
    <mergeCell ref="S57:S58"/>
    <mergeCell ref="T57:T58"/>
    <mergeCell ref="B59:C59"/>
    <mergeCell ref="D59:E59"/>
    <mergeCell ref="H59:K59"/>
    <mergeCell ref="L59:AQ59"/>
    <mergeCell ref="AA57:AA58"/>
    <mergeCell ref="AB57:AB58"/>
    <mergeCell ref="AC57:AC58"/>
    <mergeCell ref="AD57:AD58"/>
    <mergeCell ref="AO57:AO58"/>
    <mergeCell ref="E56:E58"/>
    <mergeCell ref="F56:F58"/>
    <mergeCell ref="H56:H58"/>
    <mergeCell ref="O57:O58"/>
    <mergeCell ref="P57:P58"/>
    <mergeCell ref="Q57:Q58"/>
    <mergeCell ref="R57:R58"/>
    <mergeCell ref="A49:C49"/>
    <mergeCell ref="AF49:AQ49"/>
    <mergeCell ref="W57:W58"/>
    <mergeCell ref="B60:C60"/>
    <mergeCell ref="AK57:AK58"/>
    <mergeCell ref="AL57:AL58"/>
    <mergeCell ref="AM57:AM58"/>
    <mergeCell ref="AF52:AQ52"/>
    <mergeCell ref="A54:A58"/>
    <mergeCell ref="B54:C58"/>
    <mergeCell ref="D54:F55"/>
    <mergeCell ref="G54:K54"/>
    <mergeCell ref="L54:AQ54"/>
    <mergeCell ref="G55:G58"/>
    <mergeCell ref="H55:K55"/>
    <mergeCell ref="L55:O55"/>
    <mergeCell ref="AQ57:AQ58"/>
    <mergeCell ref="P55:S55"/>
    <mergeCell ref="T55:W55"/>
    <mergeCell ref="X55:AA55"/>
    <mergeCell ref="AB55:AE55"/>
    <mergeCell ref="AF55:AI55"/>
    <mergeCell ref="AJ55:AM55"/>
    <mergeCell ref="AN55:AQ55"/>
    <mergeCell ref="A45:C45"/>
    <mergeCell ref="D45:AE46"/>
    <mergeCell ref="AF45:AQ45"/>
    <mergeCell ref="A46:C46"/>
    <mergeCell ref="AF46:AQ46"/>
    <mergeCell ref="A47:C47"/>
    <mergeCell ref="AF47:AQ47"/>
    <mergeCell ref="A48:C48"/>
    <mergeCell ref="AF48:AQ48"/>
    <mergeCell ref="A50:C50"/>
    <mergeCell ref="AF50:AQ50"/>
    <mergeCell ref="A51:C51"/>
    <mergeCell ref="AF51:AQ51"/>
    <mergeCell ref="A52:C52"/>
    <mergeCell ref="B167:C167"/>
    <mergeCell ref="K56:K58"/>
    <mergeCell ref="L56:AQ56"/>
    <mergeCell ref="L57:L58"/>
    <mergeCell ref="M57:M58"/>
    <mergeCell ref="N57:N58"/>
    <mergeCell ref="D56:D58"/>
    <mergeCell ref="AP57:AP58"/>
    <mergeCell ref="AE57:AE58"/>
    <mergeCell ref="AF57:AF58"/>
    <mergeCell ref="AG57:AG58"/>
    <mergeCell ref="AH57:AH58"/>
    <mergeCell ref="U57:U58"/>
    <mergeCell ref="V57:V58"/>
    <mergeCell ref="I56:I58"/>
    <mergeCell ref="J56:J58"/>
    <mergeCell ref="AN57:AN58"/>
    <mergeCell ref="AI57:AI58"/>
    <mergeCell ref="AJ57:AJ58"/>
  </mergeCells>
  <pageMargins left="0.70866141732283472" right="0.70866141732283472" top="0.74803149606299213" bottom="0.74803149606299213" header="0.31496062992125984" footer="0.31496062992125984"/>
  <pageSetup paperSize="9" scale="44" orientation="landscape" horizontalDpi="4294967294" verticalDpi="4294967294" r:id="rId1"/>
  <rowBreaks count="4" manualBreakCount="4">
    <brk id="44" max="42" man="1"/>
    <brk id="87" max="16383" man="1"/>
    <brk id="135" max="16383" man="1"/>
    <brk id="19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11"/>
  <dimension ref="A2:AM227"/>
  <sheetViews>
    <sheetView view="pageBreakPreview" topLeftCell="A25" zoomScale="60" zoomScaleNormal="79" workbookViewId="0">
      <selection activeCell="Q68" sqref="Q68"/>
    </sheetView>
  </sheetViews>
  <sheetFormatPr defaultColWidth="9.140625" defaultRowHeight="18" customHeight="1"/>
  <cols>
    <col min="1" max="1" width="4.140625" style="1" customWidth="1"/>
    <col min="2" max="2" width="57" style="1" customWidth="1"/>
    <col min="3" max="3" width="14.140625" style="1" customWidth="1"/>
    <col min="4" max="6" width="6.7109375" style="1" customWidth="1"/>
    <col min="7" max="11" width="7.7109375" style="1" customWidth="1"/>
    <col min="12" max="27" width="5.7109375" style="1" customWidth="1"/>
    <col min="28" max="16384" width="9.140625" style="1"/>
  </cols>
  <sheetData>
    <row r="2" spans="1:27" ht="18" customHeight="1" thickBot="1">
      <c r="A2" s="469"/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  <c r="Z2" s="469"/>
      <c r="AA2" s="469"/>
    </row>
    <row r="3" spans="1:27" ht="18" customHeight="1">
      <c r="A3" s="126"/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6"/>
      <c r="V3" s="466"/>
      <c r="W3" s="466"/>
      <c r="X3" s="466"/>
      <c r="Y3" s="466"/>
      <c r="Z3" s="466"/>
      <c r="AA3" s="467"/>
    </row>
    <row r="4" spans="1:27" ht="28.35" customHeight="1">
      <c r="A4" s="132"/>
      <c r="B4" s="91" t="s">
        <v>0</v>
      </c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70"/>
    </row>
    <row r="5" spans="1:27" ht="24" customHeight="1">
      <c r="A5" s="132"/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  <c r="U5" s="469"/>
      <c r="V5" s="469"/>
      <c r="W5" s="469"/>
      <c r="X5" s="469"/>
      <c r="Y5" s="469"/>
      <c r="Z5" s="469"/>
      <c r="AA5" s="470"/>
    </row>
    <row r="6" spans="1:27" ht="44.1" customHeight="1">
      <c r="A6" s="132"/>
      <c r="B6" s="45" t="s">
        <v>1</v>
      </c>
      <c r="C6" s="45" t="s">
        <v>2</v>
      </c>
      <c r="D6" s="90"/>
      <c r="E6" s="45"/>
      <c r="F6" s="45"/>
      <c r="G6" s="45"/>
      <c r="H6" s="45"/>
      <c r="I6" s="469"/>
      <c r="J6" s="469"/>
      <c r="K6" s="469"/>
      <c r="L6" s="469"/>
      <c r="M6" s="469"/>
      <c r="N6" s="469"/>
      <c r="O6" s="469"/>
      <c r="P6" s="469"/>
      <c r="Q6" s="469"/>
      <c r="R6" s="469"/>
      <c r="S6" s="469"/>
      <c r="T6" s="469"/>
      <c r="U6" s="469"/>
      <c r="V6" s="469"/>
      <c r="W6" s="469"/>
      <c r="X6" s="469"/>
      <c r="Y6" s="469"/>
      <c r="Z6" s="469"/>
      <c r="AA6" s="470"/>
    </row>
    <row r="7" spans="1:27" ht="18" customHeight="1">
      <c r="A7" s="132"/>
      <c r="B7" s="191" t="s">
        <v>3</v>
      </c>
      <c r="C7" s="99" t="s">
        <v>4</v>
      </c>
      <c r="D7" s="469"/>
      <c r="E7" s="98"/>
      <c r="F7" s="98"/>
      <c r="G7" s="98"/>
      <c r="H7" s="98"/>
      <c r="I7" s="98"/>
      <c r="J7" s="469"/>
      <c r="K7" s="469"/>
      <c r="L7" s="469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469"/>
      <c r="AA7" s="470"/>
    </row>
    <row r="8" spans="1:27" ht="18" customHeight="1">
      <c r="A8" s="132"/>
      <c r="B8" s="191" t="s">
        <v>5</v>
      </c>
      <c r="C8" s="98" t="s">
        <v>192</v>
      </c>
      <c r="D8" s="469"/>
      <c r="E8" s="98"/>
      <c r="F8" s="98"/>
      <c r="G8" s="98"/>
      <c r="H8" s="98"/>
      <c r="I8" s="98"/>
      <c r="J8" s="469"/>
      <c r="K8" s="469"/>
      <c r="L8" s="469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469"/>
      <c r="AA8" s="470"/>
    </row>
    <row r="9" spans="1:27" ht="18" customHeight="1">
      <c r="A9" s="132"/>
      <c r="B9" s="191" t="s">
        <v>7</v>
      </c>
      <c r="C9" s="98" t="s">
        <v>8</v>
      </c>
      <c r="D9" s="469"/>
      <c r="E9" s="98"/>
      <c r="F9" s="98"/>
      <c r="G9" s="98"/>
      <c r="H9" s="98"/>
      <c r="I9" s="98"/>
      <c r="J9" s="469"/>
      <c r="K9" s="469"/>
      <c r="L9" s="469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469"/>
      <c r="AA9" s="470"/>
    </row>
    <row r="10" spans="1:27" ht="18" customHeight="1">
      <c r="A10" s="132"/>
      <c r="B10" s="469"/>
      <c r="C10" s="469"/>
      <c r="D10" s="469"/>
      <c r="E10" s="469"/>
      <c r="F10" s="469"/>
      <c r="G10" s="469"/>
      <c r="H10" s="469"/>
      <c r="I10" s="98"/>
      <c r="J10" s="469"/>
      <c r="K10" s="469"/>
      <c r="L10" s="469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469"/>
      <c r="AA10" s="470"/>
    </row>
    <row r="11" spans="1:27" ht="18" customHeight="1" thickBot="1">
      <c r="A11" s="132"/>
      <c r="B11" s="92"/>
      <c r="C11" s="92"/>
      <c r="D11" s="92"/>
      <c r="E11" s="92"/>
      <c r="F11" s="92"/>
      <c r="G11" s="92"/>
      <c r="H11" s="92"/>
      <c r="I11" s="92"/>
      <c r="J11" s="469"/>
      <c r="K11" s="469"/>
      <c r="L11" s="469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469"/>
      <c r="AA11" s="470"/>
    </row>
    <row r="12" spans="1:27" ht="39" customHeight="1" thickBot="1">
      <c r="A12" s="132"/>
      <c r="B12" s="711" t="s">
        <v>9</v>
      </c>
      <c r="C12" s="712"/>
      <c r="D12" s="712"/>
      <c r="E12" s="712"/>
      <c r="F12" s="713"/>
      <c r="G12" s="95">
        <f>(G160)</f>
        <v>925</v>
      </c>
      <c r="H12" s="93" t="s">
        <v>10</v>
      </c>
      <c r="I12" s="94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469"/>
      <c r="AA12" s="470"/>
    </row>
    <row r="13" spans="1:27" ht="82.35" customHeight="1" thickBot="1">
      <c r="A13" s="132"/>
      <c r="B13" s="714" t="s">
        <v>11</v>
      </c>
      <c r="C13" s="715"/>
      <c r="D13" s="715"/>
      <c r="E13" s="715"/>
      <c r="F13" s="716"/>
      <c r="G13" s="95">
        <v>48</v>
      </c>
      <c r="H13" s="93" t="s">
        <v>12</v>
      </c>
      <c r="I13" s="94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469"/>
      <c r="AA13" s="470"/>
    </row>
    <row r="14" spans="1:27" ht="73.349999999999994" customHeight="1" thickBot="1">
      <c r="A14" s="132"/>
      <c r="B14" s="714" t="s">
        <v>13</v>
      </c>
      <c r="C14" s="715"/>
      <c r="D14" s="715"/>
      <c r="E14" s="715"/>
      <c r="F14" s="716"/>
      <c r="G14" s="95">
        <v>5</v>
      </c>
      <c r="H14" s="93" t="s">
        <v>12</v>
      </c>
      <c r="I14" s="94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469"/>
      <c r="AA14" s="470"/>
    </row>
    <row r="15" spans="1:27" ht="45.6" customHeight="1" thickBot="1">
      <c r="A15" s="132"/>
      <c r="B15" s="717" t="s">
        <v>14</v>
      </c>
      <c r="C15" s="718"/>
      <c r="D15" s="718"/>
      <c r="E15" s="718"/>
      <c r="F15" s="719"/>
      <c r="G15" s="95">
        <v>54</v>
      </c>
      <c r="H15" s="93" t="s">
        <v>12</v>
      </c>
      <c r="I15" s="94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469"/>
      <c r="AA15" s="470"/>
    </row>
    <row r="16" spans="1:27" ht="89.1" customHeight="1" thickBot="1">
      <c r="A16" s="132"/>
      <c r="B16" s="714" t="s">
        <v>15</v>
      </c>
      <c r="C16" s="715"/>
      <c r="D16" s="715"/>
      <c r="E16" s="715"/>
      <c r="F16" s="716"/>
      <c r="G16" s="95">
        <v>60</v>
      </c>
      <c r="H16" s="93" t="s">
        <v>12</v>
      </c>
      <c r="I16" s="94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469"/>
      <c r="AA16" s="470"/>
    </row>
    <row r="17" spans="1:27" ht="60" customHeight="1" thickBot="1">
      <c r="A17" s="132"/>
      <c r="B17" s="720" t="s">
        <v>16</v>
      </c>
      <c r="C17" s="721"/>
      <c r="D17" s="721"/>
      <c r="E17" s="721"/>
      <c r="F17" s="722"/>
      <c r="G17" s="95">
        <v>0</v>
      </c>
      <c r="H17" s="93" t="s">
        <v>12</v>
      </c>
      <c r="I17" s="94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469"/>
      <c r="AA17" s="470"/>
    </row>
    <row r="18" spans="1:27" ht="18" customHeight="1">
      <c r="A18" s="13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469"/>
      <c r="AA18" s="470"/>
    </row>
    <row r="19" spans="1:27" ht="18" customHeight="1">
      <c r="A19" s="13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469"/>
      <c r="AA19" s="470"/>
    </row>
    <row r="20" spans="1:27" ht="18" customHeight="1">
      <c r="A20" s="13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469"/>
      <c r="AA20" s="470"/>
    </row>
    <row r="21" spans="1:27" ht="18" customHeight="1">
      <c r="A21" s="13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469"/>
      <c r="AA21" s="470"/>
    </row>
    <row r="22" spans="1:27" ht="18" customHeight="1">
      <c r="A22" s="13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469"/>
      <c r="AA22" s="470"/>
    </row>
    <row r="23" spans="1:27" ht="18" customHeight="1">
      <c r="A23" s="13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469"/>
      <c r="AA23" s="470"/>
    </row>
    <row r="24" spans="1:27" ht="18" customHeight="1">
      <c r="A24" s="13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469"/>
      <c r="AA24" s="470"/>
    </row>
    <row r="25" spans="1:27" ht="18" customHeight="1">
      <c r="A25" s="132"/>
      <c r="B25" s="469"/>
      <c r="C25" s="469"/>
      <c r="D25" s="469"/>
      <c r="E25" s="469"/>
      <c r="F25" s="469"/>
      <c r="G25" s="469"/>
      <c r="H25" s="469"/>
      <c r="I25" s="469"/>
      <c r="J25" s="469"/>
      <c r="K25" s="469"/>
      <c r="L25" s="469"/>
      <c r="M25" s="469"/>
      <c r="N25" s="469"/>
      <c r="O25" s="469"/>
      <c r="P25" s="469"/>
      <c r="Q25" s="469"/>
      <c r="R25" s="469"/>
      <c r="S25" s="469"/>
      <c r="T25" s="469"/>
      <c r="U25" s="469"/>
      <c r="V25" s="469"/>
      <c r="W25" s="469"/>
      <c r="X25" s="469"/>
      <c r="Y25" s="469"/>
      <c r="Z25" s="469"/>
      <c r="AA25" s="470"/>
    </row>
    <row r="26" spans="1:27" ht="18" customHeight="1" thickBot="1">
      <c r="A26" s="146"/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1"/>
    </row>
    <row r="27" spans="1:27" ht="18" customHeight="1">
      <c r="A27" s="469"/>
      <c r="B27" s="469"/>
      <c r="C27" s="469"/>
      <c r="D27" s="469"/>
      <c r="E27" s="469"/>
      <c r="F27" s="469"/>
      <c r="G27" s="469"/>
      <c r="H27" s="469"/>
      <c r="I27" s="469"/>
      <c r="J27" s="469"/>
      <c r="K27" s="469"/>
      <c r="L27" s="469"/>
      <c r="M27" s="469"/>
      <c r="N27" s="469"/>
      <c r="O27" s="469"/>
      <c r="P27" s="723"/>
      <c r="Q27" s="723"/>
      <c r="R27" s="723"/>
      <c r="S27" s="723"/>
      <c r="T27" s="723"/>
      <c r="U27" s="723"/>
      <c r="V27" s="723"/>
      <c r="W27" s="723"/>
      <c r="X27" s="723"/>
      <c r="Y27" s="723"/>
      <c r="Z27" s="723"/>
      <c r="AA27" s="723"/>
    </row>
    <row r="28" spans="1:27" ht="18" customHeight="1" thickBot="1">
      <c r="A28" s="469"/>
      <c r="B28" s="469"/>
      <c r="C28" s="469"/>
      <c r="D28" s="469"/>
      <c r="E28" s="469"/>
      <c r="F28" s="469"/>
      <c r="G28" s="469"/>
      <c r="H28" s="469"/>
      <c r="I28" s="469"/>
      <c r="J28" s="469"/>
      <c r="K28" s="469"/>
      <c r="L28" s="469"/>
      <c r="M28" s="469"/>
      <c r="N28" s="469"/>
      <c r="O28" s="469"/>
      <c r="P28" s="469"/>
      <c r="Q28" s="469"/>
      <c r="R28" s="469"/>
      <c r="S28" s="469"/>
      <c r="T28" s="469"/>
      <c r="U28" s="469"/>
      <c r="V28" s="469"/>
      <c r="W28" s="469"/>
      <c r="X28" s="469"/>
      <c r="Y28" s="469"/>
      <c r="Z28" s="469"/>
      <c r="AA28" s="469"/>
    </row>
    <row r="29" spans="1:27" ht="18" customHeight="1">
      <c r="A29" s="463"/>
      <c r="B29" s="464"/>
      <c r="C29" s="465"/>
      <c r="D29" s="518" t="s">
        <v>268</v>
      </c>
      <c r="E29" s="519"/>
      <c r="F29" s="519"/>
      <c r="G29" s="519"/>
      <c r="H29" s="519"/>
      <c r="I29" s="519"/>
      <c r="J29" s="519"/>
      <c r="K29" s="519"/>
      <c r="L29" s="519"/>
      <c r="M29" s="519"/>
      <c r="N29" s="519"/>
      <c r="O29" s="519"/>
      <c r="P29" s="519"/>
      <c r="Q29" s="519"/>
      <c r="R29" s="519"/>
      <c r="S29" s="797"/>
      <c r="T29" s="526"/>
      <c r="U29" s="527"/>
      <c r="V29" s="527"/>
      <c r="W29" s="527"/>
      <c r="X29" s="527"/>
      <c r="Y29" s="527"/>
      <c r="Z29" s="527"/>
      <c r="AA29" s="528"/>
    </row>
    <row r="30" spans="1:27" ht="18" customHeight="1">
      <c r="A30" s="529" t="s">
        <v>18</v>
      </c>
      <c r="B30" s="530"/>
      <c r="C30" s="531"/>
      <c r="D30" s="522"/>
      <c r="E30" s="523"/>
      <c r="F30" s="523"/>
      <c r="G30" s="523"/>
      <c r="H30" s="523"/>
      <c r="I30" s="523"/>
      <c r="J30" s="523"/>
      <c r="K30" s="523"/>
      <c r="L30" s="523"/>
      <c r="M30" s="523"/>
      <c r="N30" s="523"/>
      <c r="O30" s="523"/>
      <c r="P30" s="523"/>
      <c r="Q30" s="523"/>
      <c r="R30" s="523"/>
      <c r="S30" s="798"/>
      <c r="T30" s="829"/>
      <c r="U30" s="830"/>
      <c r="V30" s="830"/>
      <c r="W30" s="830"/>
      <c r="X30" s="830"/>
      <c r="Y30" s="830"/>
      <c r="Z30" s="830"/>
      <c r="AA30" s="831"/>
    </row>
    <row r="31" spans="1:27" ht="18" customHeight="1">
      <c r="A31" s="529" t="s">
        <v>19</v>
      </c>
      <c r="B31" s="530"/>
      <c r="C31" s="531"/>
      <c r="D31" s="522"/>
      <c r="E31" s="523"/>
      <c r="F31" s="523"/>
      <c r="G31" s="523"/>
      <c r="H31" s="523"/>
      <c r="I31" s="523"/>
      <c r="J31" s="523"/>
      <c r="K31" s="523"/>
      <c r="L31" s="523"/>
      <c r="M31" s="523"/>
      <c r="N31" s="523"/>
      <c r="O31" s="523"/>
      <c r="P31" s="523"/>
      <c r="Q31" s="523"/>
      <c r="R31" s="523"/>
      <c r="S31" s="798"/>
      <c r="T31" s="829"/>
      <c r="U31" s="830"/>
      <c r="V31" s="830"/>
      <c r="W31" s="830"/>
      <c r="X31" s="830"/>
      <c r="Y31" s="830"/>
      <c r="Z31" s="830"/>
      <c r="AA31" s="831"/>
    </row>
    <row r="32" spans="1:27" ht="18" customHeight="1">
      <c r="A32" s="529"/>
      <c r="B32" s="530"/>
      <c r="C32" s="531"/>
      <c r="D32" s="191" t="s">
        <v>3</v>
      </c>
      <c r="E32" s="454"/>
      <c r="F32" s="454"/>
      <c r="G32" s="454"/>
      <c r="H32" s="99" t="str">
        <f>(C7)</f>
        <v>PROFIL OGÓLNOAKADEMICKI</v>
      </c>
      <c r="I32" s="469"/>
      <c r="J32" s="98"/>
      <c r="K32" s="98"/>
      <c r="L32" s="98"/>
      <c r="M32" s="98"/>
      <c r="N32" s="98"/>
      <c r="O32" s="98"/>
      <c r="P32" s="3"/>
      <c r="Q32" s="3"/>
      <c r="R32" s="3"/>
      <c r="S32" s="4"/>
      <c r="T32" s="537"/>
      <c r="U32" s="530"/>
      <c r="V32" s="530"/>
      <c r="W32" s="530"/>
      <c r="X32" s="530"/>
      <c r="Y32" s="530"/>
      <c r="Z32" s="530"/>
      <c r="AA32" s="539"/>
    </row>
    <row r="33" spans="1:39" ht="18" customHeight="1">
      <c r="A33" s="537"/>
      <c r="B33" s="530"/>
      <c r="C33" s="531"/>
      <c r="D33" s="191" t="s">
        <v>5</v>
      </c>
      <c r="E33" s="454"/>
      <c r="F33" s="454"/>
      <c r="G33" s="191"/>
      <c r="H33" s="98" t="str">
        <f>(C8)</f>
        <v>STUDIA DRUGIEGO STOPNIA (1,5-letnie)</v>
      </c>
      <c r="I33" s="469"/>
      <c r="J33" s="98"/>
      <c r="K33" s="98"/>
      <c r="L33" s="98"/>
      <c r="M33" s="98"/>
      <c r="N33" s="98"/>
      <c r="O33" s="98"/>
      <c r="P33" s="3"/>
      <c r="Q33" s="3"/>
      <c r="R33" s="3"/>
      <c r="S33" s="4"/>
      <c r="T33" s="534"/>
      <c r="U33" s="535"/>
      <c r="V33" s="535"/>
      <c r="W33" s="535"/>
      <c r="X33" s="535"/>
      <c r="Y33" s="535"/>
      <c r="Z33" s="535"/>
      <c r="AA33" s="536"/>
      <c r="AB33" s="469"/>
      <c r="AC33" s="469"/>
      <c r="AD33" s="469"/>
      <c r="AE33" s="469"/>
      <c r="AF33" s="469"/>
      <c r="AG33" s="469"/>
      <c r="AH33" s="469"/>
      <c r="AI33" s="469"/>
      <c r="AJ33" s="469"/>
      <c r="AK33" s="469"/>
      <c r="AL33" s="469"/>
      <c r="AM33" s="469"/>
    </row>
    <row r="34" spans="1:39" ht="18" customHeight="1">
      <c r="A34" s="537" t="s">
        <v>193</v>
      </c>
      <c r="B34" s="530"/>
      <c r="C34" s="531"/>
      <c r="D34" s="191" t="s">
        <v>7</v>
      </c>
      <c r="E34" s="454"/>
      <c r="F34" s="454"/>
      <c r="G34" s="191"/>
      <c r="H34" s="98" t="str">
        <f>(C9)</f>
        <v>STUDIA STACJONARNE</v>
      </c>
      <c r="I34" s="469"/>
      <c r="J34" s="98"/>
      <c r="K34" s="98"/>
      <c r="L34" s="98"/>
      <c r="M34" s="98"/>
      <c r="N34" s="98"/>
      <c r="O34" s="98"/>
      <c r="P34" s="3"/>
      <c r="Q34" s="3"/>
      <c r="R34" s="3"/>
      <c r="S34" s="4"/>
      <c r="T34" s="823" t="s">
        <v>194</v>
      </c>
      <c r="U34" s="824"/>
      <c r="V34" s="824"/>
      <c r="W34" s="824"/>
      <c r="X34" s="824"/>
      <c r="Y34" s="824"/>
      <c r="Z34" s="824"/>
      <c r="AA34" s="825"/>
      <c r="AB34" s="469"/>
      <c r="AC34" s="469"/>
      <c r="AD34" s="469"/>
      <c r="AE34" s="469"/>
      <c r="AF34" s="469"/>
      <c r="AG34" s="469"/>
      <c r="AH34" s="469"/>
      <c r="AI34" s="469"/>
      <c r="AJ34" s="469"/>
      <c r="AK34" s="469"/>
      <c r="AL34" s="469"/>
      <c r="AM34" s="469"/>
    </row>
    <row r="35" spans="1:39" ht="18" customHeight="1">
      <c r="A35" s="534" t="s">
        <v>22</v>
      </c>
      <c r="B35" s="535"/>
      <c r="C35" s="538"/>
      <c r="D35" s="191" t="s">
        <v>1</v>
      </c>
      <c r="E35" s="191"/>
      <c r="F35" s="191"/>
      <c r="G35" s="191"/>
      <c r="H35" s="98" t="str">
        <f>(C6)</f>
        <v>INŻYNIERIA ŚRODOWISKA</v>
      </c>
      <c r="I35" s="469"/>
      <c r="J35" s="98"/>
      <c r="K35" s="98"/>
      <c r="L35" s="98"/>
      <c r="M35" s="98"/>
      <c r="N35" s="98"/>
      <c r="O35" s="98"/>
      <c r="P35" s="3"/>
      <c r="Q35" s="3"/>
      <c r="R35" s="3"/>
      <c r="S35" s="4"/>
      <c r="T35" s="823" t="s">
        <v>23</v>
      </c>
      <c r="U35" s="824"/>
      <c r="V35" s="824"/>
      <c r="W35" s="824"/>
      <c r="X35" s="824"/>
      <c r="Y35" s="824"/>
      <c r="Z35" s="824"/>
      <c r="AA35" s="825"/>
      <c r="AB35" s="469"/>
      <c r="AC35" s="469"/>
      <c r="AD35" s="469"/>
      <c r="AE35" s="469"/>
      <c r="AF35" s="469"/>
      <c r="AG35" s="469"/>
      <c r="AH35" s="469"/>
      <c r="AI35" s="469"/>
      <c r="AJ35" s="469"/>
      <c r="AK35" s="469"/>
      <c r="AL35" s="469"/>
      <c r="AM35" s="469"/>
    </row>
    <row r="36" spans="1:39" ht="18" customHeight="1">
      <c r="A36" s="537" t="s">
        <v>24</v>
      </c>
      <c r="B36" s="530"/>
      <c r="C36" s="531"/>
      <c r="D36" s="5" t="s">
        <v>195</v>
      </c>
      <c r="E36" s="191"/>
      <c r="F36" s="191"/>
      <c r="G36" s="191"/>
      <c r="H36" s="98" t="s">
        <v>196</v>
      </c>
      <c r="I36" s="469"/>
      <c r="J36" s="3"/>
      <c r="K36" s="98"/>
      <c r="L36" s="98"/>
      <c r="M36" s="98"/>
      <c r="N36" s="98"/>
      <c r="O36" s="98"/>
      <c r="P36" s="3"/>
      <c r="Q36" s="3"/>
      <c r="R36" s="3"/>
      <c r="S36" s="4"/>
      <c r="T36" s="534"/>
      <c r="U36" s="535"/>
      <c r="V36" s="535"/>
      <c r="W36" s="535"/>
      <c r="X36" s="535"/>
      <c r="Y36" s="535"/>
      <c r="Z36" s="535"/>
      <c r="AA36" s="536"/>
      <c r="AB36" s="469"/>
      <c r="AC36" s="469"/>
      <c r="AD36" s="469"/>
      <c r="AE36" s="469"/>
      <c r="AF36" s="469"/>
      <c r="AG36" s="469"/>
      <c r="AH36" s="469"/>
      <c r="AI36" s="469"/>
      <c r="AJ36" s="469"/>
      <c r="AK36" s="469"/>
      <c r="AL36" s="469"/>
      <c r="AM36" s="469"/>
    </row>
    <row r="37" spans="1:39" ht="18" customHeight="1" thickBot="1">
      <c r="A37" s="458"/>
      <c r="B37" s="459"/>
      <c r="C37" s="460"/>
      <c r="D37" s="5"/>
      <c r="E37" s="191"/>
      <c r="F37" s="191"/>
      <c r="G37" s="191"/>
      <c r="H37" s="98" t="s">
        <v>197</v>
      </c>
      <c r="I37" s="2"/>
      <c r="J37" s="191"/>
      <c r="K37" s="2"/>
      <c r="L37" s="98"/>
      <c r="M37" s="98"/>
      <c r="N37" s="98"/>
      <c r="O37" s="98"/>
      <c r="P37" s="3"/>
      <c r="Q37" s="3"/>
      <c r="R37" s="3"/>
      <c r="S37" s="4"/>
      <c r="T37" s="543"/>
      <c r="U37" s="544"/>
      <c r="V37" s="544"/>
      <c r="W37" s="544"/>
      <c r="X37" s="544"/>
      <c r="Y37" s="544"/>
      <c r="Z37" s="544"/>
      <c r="AA37" s="545"/>
      <c r="AB37" s="469"/>
      <c r="AC37" s="469"/>
      <c r="AD37" s="469"/>
      <c r="AE37" s="469"/>
      <c r="AF37" s="469"/>
      <c r="AG37" s="469"/>
      <c r="AH37" s="469"/>
      <c r="AI37" s="469"/>
      <c r="AJ37" s="469"/>
      <c r="AK37" s="469"/>
      <c r="AL37" s="469"/>
      <c r="AM37" s="469"/>
    </row>
    <row r="38" spans="1:39" s="6" customFormat="1" ht="10.5" customHeight="1" thickBot="1">
      <c r="A38" s="832"/>
      <c r="B38" s="833"/>
      <c r="C38" s="833"/>
      <c r="D38" s="833"/>
      <c r="E38" s="833"/>
      <c r="F38" s="833"/>
      <c r="G38" s="833"/>
      <c r="H38" s="833"/>
      <c r="I38" s="833"/>
      <c r="J38" s="833"/>
      <c r="K38" s="833"/>
      <c r="L38" s="833"/>
      <c r="M38" s="833"/>
      <c r="N38" s="833"/>
      <c r="O38" s="833"/>
      <c r="P38" s="833"/>
      <c r="Q38" s="833"/>
      <c r="R38" s="833"/>
      <c r="S38" s="833"/>
      <c r="T38" s="833"/>
      <c r="U38" s="833"/>
      <c r="V38" s="833"/>
      <c r="W38" s="833"/>
      <c r="X38" s="833"/>
      <c r="Y38" s="833"/>
      <c r="Z38" s="833"/>
      <c r="AA38" s="834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</row>
    <row r="39" spans="1:39" ht="18" customHeight="1">
      <c r="A39" s="657" t="s">
        <v>25</v>
      </c>
      <c r="B39" s="737" t="s">
        <v>26</v>
      </c>
      <c r="C39" s="556"/>
      <c r="D39" s="555" t="s">
        <v>27</v>
      </c>
      <c r="E39" s="556"/>
      <c r="F39" s="557"/>
      <c r="G39" s="561" t="s">
        <v>28</v>
      </c>
      <c r="H39" s="562"/>
      <c r="I39" s="562"/>
      <c r="J39" s="562"/>
      <c r="K39" s="562"/>
      <c r="L39" s="561" t="s">
        <v>198</v>
      </c>
      <c r="M39" s="562"/>
      <c r="N39" s="562"/>
      <c r="O39" s="562"/>
      <c r="P39" s="562"/>
      <c r="Q39" s="562"/>
      <c r="R39" s="562"/>
      <c r="S39" s="562"/>
      <c r="T39" s="562"/>
      <c r="U39" s="562"/>
      <c r="V39" s="562"/>
      <c r="W39" s="562"/>
      <c r="X39" s="562"/>
      <c r="Y39" s="562"/>
      <c r="Z39" s="562"/>
      <c r="AA39" s="563"/>
      <c r="AB39" s="469"/>
      <c r="AC39" s="469"/>
      <c r="AD39" s="469"/>
      <c r="AE39" s="469"/>
      <c r="AF39" s="469"/>
      <c r="AG39" s="469"/>
      <c r="AH39" s="469"/>
      <c r="AI39" s="469"/>
      <c r="AJ39" s="469"/>
      <c r="AK39" s="469"/>
      <c r="AL39" s="469"/>
      <c r="AM39" s="469"/>
    </row>
    <row r="40" spans="1:39" ht="18" customHeight="1">
      <c r="A40" s="658"/>
      <c r="B40" s="738"/>
      <c r="C40" s="559"/>
      <c r="D40" s="558"/>
      <c r="E40" s="559"/>
      <c r="F40" s="560"/>
      <c r="G40" s="780" t="s">
        <v>30</v>
      </c>
      <c r="H40" s="567" t="s">
        <v>31</v>
      </c>
      <c r="I40" s="567"/>
      <c r="J40" s="567"/>
      <c r="K40" s="568"/>
      <c r="L40" s="583" t="s">
        <v>199</v>
      </c>
      <c r="M40" s="585"/>
      <c r="N40" s="585"/>
      <c r="O40" s="638"/>
      <c r="P40" s="583" t="s">
        <v>200</v>
      </c>
      <c r="Q40" s="585"/>
      <c r="R40" s="585"/>
      <c r="S40" s="794"/>
      <c r="T40" s="564" t="s">
        <v>201</v>
      </c>
      <c r="U40" s="585"/>
      <c r="V40" s="585"/>
      <c r="W40" s="638"/>
      <c r="X40" s="583" t="s">
        <v>202</v>
      </c>
      <c r="Y40" s="585"/>
      <c r="Z40" s="585"/>
      <c r="AA40" s="794"/>
      <c r="AB40" s="469"/>
      <c r="AC40" s="469"/>
      <c r="AD40" s="469"/>
      <c r="AE40" s="469"/>
      <c r="AF40" s="469"/>
      <c r="AG40" s="469"/>
      <c r="AH40" s="469"/>
      <c r="AI40" s="469"/>
      <c r="AJ40" s="469"/>
      <c r="AK40" s="469"/>
      <c r="AL40" s="469"/>
      <c r="AM40" s="469"/>
    </row>
    <row r="41" spans="1:39" ht="18" customHeight="1">
      <c r="A41" s="658"/>
      <c r="B41" s="738"/>
      <c r="C41" s="559"/>
      <c r="D41" s="572" t="s">
        <v>39</v>
      </c>
      <c r="E41" s="574" t="s">
        <v>40</v>
      </c>
      <c r="F41" s="783" t="s">
        <v>12</v>
      </c>
      <c r="G41" s="781"/>
      <c r="H41" s="567" t="s">
        <v>41</v>
      </c>
      <c r="I41" s="567" t="s">
        <v>42</v>
      </c>
      <c r="J41" s="567" t="s">
        <v>46</v>
      </c>
      <c r="K41" s="568" t="s">
        <v>44</v>
      </c>
      <c r="L41" s="820" t="s">
        <v>187</v>
      </c>
      <c r="M41" s="821"/>
      <c r="N41" s="821"/>
      <c r="O41" s="821"/>
      <c r="P41" s="821"/>
      <c r="Q41" s="821"/>
      <c r="R41" s="821"/>
      <c r="S41" s="821"/>
      <c r="T41" s="821"/>
      <c r="U41" s="821"/>
      <c r="V41" s="821"/>
      <c r="W41" s="821"/>
      <c r="X41" s="821"/>
      <c r="Y41" s="821"/>
      <c r="Z41" s="821"/>
      <c r="AA41" s="822"/>
      <c r="AB41" s="480"/>
      <c r="AC41" s="480"/>
      <c r="AD41" s="480"/>
      <c r="AE41" s="480"/>
      <c r="AF41" s="480"/>
      <c r="AG41" s="480"/>
      <c r="AH41" s="480"/>
      <c r="AI41" s="480"/>
      <c r="AJ41" s="480"/>
      <c r="AK41" s="480"/>
      <c r="AL41" s="480"/>
      <c r="AM41" s="480"/>
    </row>
    <row r="42" spans="1:39" ht="18" customHeight="1">
      <c r="A42" s="658"/>
      <c r="B42" s="738"/>
      <c r="C42" s="559"/>
      <c r="D42" s="572"/>
      <c r="E42" s="575"/>
      <c r="F42" s="784"/>
      <c r="G42" s="781"/>
      <c r="H42" s="567"/>
      <c r="I42" s="567"/>
      <c r="J42" s="567"/>
      <c r="K42" s="568"/>
      <c r="L42" s="569" t="s">
        <v>41</v>
      </c>
      <c r="M42" s="570" t="s">
        <v>42</v>
      </c>
      <c r="N42" s="776" t="s">
        <v>46</v>
      </c>
      <c r="O42" s="7" t="s">
        <v>203</v>
      </c>
      <c r="P42" s="569" t="s">
        <v>41</v>
      </c>
      <c r="Q42" s="570" t="s">
        <v>42</v>
      </c>
      <c r="R42" s="776" t="s">
        <v>46</v>
      </c>
      <c r="S42" s="7" t="s">
        <v>203</v>
      </c>
      <c r="T42" s="569" t="s">
        <v>41</v>
      </c>
      <c r="U42" s="570" t="s">
        <v>42</v>
      </c>
      <c r="V42" s="776" t="s">
        <v>46</v>
      </c>
      <c r="W42" s="7" t="s">
        <v>203</v>
      </c>
      <c r="X42" s="569" t="s">
        <v>41</v>
      </c>
      <c r="Y42" s="570" t="s">
        <v>42</v>
      </c>
      <c r="Z42" s="776" t="s">
        <v>46</v>
      </c>
      <c r="AA42" s="7" t="s">
        <v>203</v>
      </c>
      <c r="AB42" s="469"/>
      <c r="AC42" s="469"/>
      <c r="AD42" s="469"/>
      <c r="AE42" s="469"/>
      <c r="AF42" s="469"/>
      <c r="AG42" s="469"/>
      <c r="AH42" s="469"/>
      <c r="AI42" s="469"/>
      <c r="AJ42" s="469"/>
      <c r="AK42" s="469"/>
      <c r="AL42" s="469"/>
      <c r="AM42" s="469"/>
    </row>
    <row r="43" spans="1:39" ht="18" customHeight="1" thickBot="1">
      <c r="A43" s="659"/>
      <c r="B43" s="739"/>
      <c r="C43" s="643"/>
      <c r="D43" s="573"/>
      <c r="E43" s="576"/>
      <c r="F43" s="785"/>
      <c r="G43" s="782"/>
      <c r="H43" s="580"/>
      <c r="I43" s="580"/>
      <c r="J43" s="580"/>
      <c r="K43" s="591"/>
      <c r="L43" s="786"/>
      <c r="M43" s="580"/>
      <c r="N43" s="777"/>
      <c r="O43" s="455" t="s">
        <v>83</v>
      </c>
      <c r="P43" s="786"/>
      <c r="Q43" s="580"/>
      <c r="R43" s="777"/>
      <c r="S43" s="455" t="s">
        <v>83</v>
      </c>
      <c r="T43" s="786"/>
      <c r="U43" s="580"/>
      <c r="V43" s="777"/>
      <c r="W43" s="455" t="s">
        <v>83</v>
      </c>
      <c r="X43" s="786"/>
      <c r="Y43" s="580"/>
      <c r="Z43" s="777"/>
      <c r="AA43" s="455" t="s">
        <v>83</v>
      </c>
      <c r="AB43" s="469"/>
      <c r="AC43" s="469"/>
      <c r="AD43" s="469"/>
      <c r="AE43" s="469"/>
      <c r="AF43" s="469"/>
      <c r="AG43" s="469"/>
      <c r="AH43" s="469"/>
      <c r="AI43" s="469"/>
      <c r="AJ43" s="469"/>
      <c r="AK43" s="469"/>
      <c r="AL43" s="469"/>
      <c r="AM43" s="469"/>
    </row>
    <row r="44" spans="1:39" ht="18" customHeight="1" thickBot="1">
      <c r="A44" s="105" t="s">
        <v>48</v>
      </c>
      <c r="B44" s="587" t="s">
        <v>204</v>
      </c>
      <c r="C44" s="587"/>
      <c r="D44" s="587"/>
      <c r="E44" s="587"/>
      <c r="F44" s="587"/>
      <c r="G44" s="587"/>
      <c r="H44" s="587"/>
      <c r="I44" s="587"/>
      <c r="J44" s="587"/>
      <c r="K44" s="587"/>
      <c r="L44" s="799"/>
      <c r="M44" s="799"/>
      <c r="N44" s="799"/>
      <c r="O44" s="799"/>
      <c r="P44" s="799"/>
      <c r="Q44" s="799"/>
      <c r="R44" s="799"/>
      <c r="S44" s="799"/>
      <c r="T44" s="799"/>
      <c r="U44" s="799"/>
      <c r="V44" s="799"/>
      <c r="W44" s="799"/>
      <c r="X44" s="799"/>
      <c r="Y44" s="799"/>
      <c r="Z44" s="799"/>
      <c r="AA44" s="800"/>
      <c r="AB44" s="469"/>
      <c r="AC44" s="469"/>
      <c r="AD44" s="469"/>
      <c r="AE44" s="469"/>
      <c r="AF44" s="469"/>
      <c r="AG44" s="469"/>
      <c r="AH44" s="469"/>
      <c r="AI44" s="469"/>
      <c r="AJ44" s="469"/>
      <c r="AK44" s="469"/>
      <c r="AL44" s="469"/>
      <c r="AM44" s="469"/>
    </row>
    <row r="45" spans="1:39" s="15" customFormat="1" ht="18" customHeight="1">
      <c r="A45" s="8" t="s">
        <v>50</v>
      </c>
      <c r="B45" s="778" t="s">
        <v>205</v>
      </c>
      <c r="C45" s="779"/>
      <c r="D45" s="297">
        <v>1</v>
      </c>
      <c r="E45" s="298">
        <v>1</v>
      </c>
      <c r="F45" s="299">
        <v>2</v>
      </c>
      <c r="G45" s="300">
        <f>SUM(H45:K45)</f>
        <v>20</v>
      </c>
      <c r="H45" s="301">
        <f t="shared" ref="H45:K46" si="0">(L45+P45+T45+X45)</f>
        <v>10</v>
      </c>
      <c r="I45" s="301">
        <f t="shared" si="0"/>
        <v>10</v>
      </c>
      <c r="J45" s="301">
        <f t="shared" si="0"/>
        <v>0</v>
      </c>
      <c r="K45" s="302">
        <f t="shared" si="0"/>
        <v>0</v>
      </c>
      <c r="L45" s="511">
        <v>10</v>
      </c>
      <c r="M45" s="303">
        <v>10</v>
      </c>
      <c r="N45" s="303"/>
      <c r="O45" s="13"/>
      <c r="P45" s="14"/>
      <c r="Q45" s="12"/>
      <c r="R45" s="12"/>
      <c r="S45" s="13"/>
      <c r="T45" s="14"/>
      <c r="U45" s="12"/>
      <c r="V45" s="12"/>
      <c r="W45" s="13"/>
      <c r="X45" s="14"/>
      <c r="Y45" s="12"/>
      <c r="Z45" s="12"/>
      <c r="AA45" s="13"/>
      <c r="AB45" s="411"/>
      <c r="AC45" s="411"/>
      <c r="AD45" s="411"/>
      <c r="AE45" s="411"/>
      <c r="AF45" s="411"/>
      <c r="AG45" s="411"/>
      <c r="AH45" s="411"/>
      <c r="AI45" s="411"/>
      <c r="AJ45" s="411"/>
      <c r="AK45" s="411"/>
      <c r="AL45" s="411"/>
      <c r="AM45" s="411"/>
    </row>
    <row r="46" spans="1:39" s="411" customFormat="1" ht="18" customHeight="1">
      <c r="A46" s="16" t="s">
        <v>52</v>
      </c>
      <c r="B46" s="789" t="s">
        <v>206</v>
      </c>
      <c r="C46" s="790"/>
      <c r="D46" s="404">
        <v>1</v>
      </c>
      <c r="E46" s="405">
        <v>1</v>
      </c>
      <c r="F46" s="406">
        <v>2</v>
      </c>
      <c r="G46" s="407">
        <f>SUM(H46:K46)</f>
        <v>30</v>
      </c>
      <c r="H46" s="408">
        <f t="shared" si="0"/>
        <v>10</v>
      </c>
      <c r="I46" s="408">
        <f t="shared" si="0"/>
        <v>0</v>
      </c>
      <c r="J46" s="408">
        <f t="shared" si="0"/>
        <v>20</v>
      </c>
      <c r="K46" s="409">
        <f t="shared" si="0"/>
        <v>0</v>
      </c>
      <c r="L46" s="512">
        <v>10</v>
      </c>
      <c r="M46" s="410"/>
      <c r="N46" s="410">
        <v>20</v>
      </c>
      <c r="O46" s="25"/>
      <c r="P46" s="26"/>
      <c r="Q46" s="23"/>
      <c r="R46" s="23"/>
      <c r="S46" s="25"/>
      <c r="T46" s="27"/>
      <c r="U46" s="23"/>
      <c r="V46" s="23"/>
      <c r="W46" s="25"/>
      <c r="X46" s="27"/>
      <c r="Y46" s="23"/>
      <c r="Z46" s="23"/>
      <c r="AA46" s="25"/>
    </row>
    <row r="47" spans="1:39" s="411" customFormat="1" ht="18" customHeight="1" thickBot="1">
      <c r="A47" s="16" t="s">
        <v>54</v>
      </c>
      <c r="B47" s="787" t="s">
        <v>265</v>
      </c>
      <c r="C47" s="788"/>
      <c r="D47" s="17"/>
      <c r="E47" s="18">
        <v>1</v>
      </c>
      <c r="F47" s="18">
        <v>2</v>
      </c>
      <c r="G47" s="28">
        <v>10</v>
      </c>
      <c r="H47" s="20">
        <v>10</v>
      </c>
      <c r="I47" s="20"/>
      <c r="J47" s="20"/>
      <c r="K47" s="21"/>
      <c r="L47" s="35">
        <v>10</v>
      </c>
      <c r="M47" s="36"/>
      <c r="N47" s="37"/>
      <c r="O47" s="38"/>
      <c r="P47" s="39"/>
      <c r="Q47" s="40"/>
      <c r="R47" s="36"/>
      <c r="S47" s="38"/>
      <c r="T47" s="41"/>
      <c r="U47" s="36"/>
      <c r="V47" s="36"/>
      <c r="W47" s="38"/>
      <c r="X47" s="41"/>
      <c r="Y47" s="36"/>
      <c r="Z47" s="36"/>
      <c r="AA47" s="38"/>
    </row>
    <row r="48" spans="1:39" s="411" customFormat="1" ht="18" customHeight="1" thickTop="1" thickBot="1">
      <c r="A48" s="16" t="s">
        <v>56</v>
      </c>
      <c r="B48" s="787" t="s">
        <v>207</v>
      </c>
      <c r="C48" s="788"/>
      <c r="D48" s="17"/>
      <c r="E48" s="18">
        <v>1</v>
      </c>
      <c r="F48" s="18">
        <v>3</v>
      </c>
      <c r="G48" s="28">
        <v>30</v>
      </c>
      <c r="H48" s="20">
        <v>30</v>
      </c>
      <c r="I48" s="20"/>
      <c r="J48" s="20"/>
      <c r="K48" s="21"/>
      <c r="L48" s="35"/>
      <c r="M48" s="36"/>
      <c r="N48" s="37"/>
      <c r="O48" s="38"/>
      <c r="P48" s="39"/>
      <c r="Q48" s="40"/>
      <c r="R48" s="36"/>
      <c r="S48" s="38"/>
      <c r="T48" s="41">
        <v>30</v>
      </c>
      <c r="U48" s="36"/>
      <c r="V48" s="36"/>
      <c r="W48" s="38"/>
      <c r="X48" s="41"/>
      <c r="Y48" s="36"/>
      <c r="Z48" s="36"/>
      <c r="AA48" s="38"/>
    </row>
    <row r="49" spans="1:29" ht="18" customHeight="1" thickTop="1">
      <c r="A49" s="77"/>
      <c r="B49" s="868" t="s">
        <v>62</v>
      </c>
      <c r="C49" s="869"/>
      <c r="D49" s="607">
        <f t="shared" ref="D49:AA49" si="1">SUM(D45:D48)</f>
        <v>2</v>
      </c>
      <c r="E49" s="609">
        <f t="shared" si="1"/>
        <v>4</v>
      </c>
      <c r="F49" s="611">
        <f t="shared" si="1"/>
        <v>9</v>
      </c>
      <c r="G49" s="613">
        <f t="shared" si="1"/>
        <v>90</v>
      </c>
      <c r="H49" s="609">
        <f t="shared" si="1"/>
        <v>60</v>
      </c>
      <c r="I49" s="609">
        <f t="shared" si="1"/>
        <v>10</v>
      </c>
      <c r="J49" s="609">
        <f t="shared" si="1"/>
        <v>20</v>
      </c>
      <c r="K49" s="611">
        <f t="shared" si="1"/>
        <v>0</v>
      </c>
      <c r="L49" s="78">
        <f t="shared" si="1"/>
        <v>30</v>
      </c>
      <c r="M49" s="79">
        <f t="shared" si="1"/>
        <v>10</v>
      </c>
      <c r="N49" s="79">
        <f t="shared" si="1"/>
        <v>20</v>
      </c>
      <c r="O49" s="80">
        <f t="shared" si="1"/>
        <v>0</v>
      </c>
      <c r="P49" s="78">
        <f t="shared" si="1"/>
        <v>0</v>
      </c>
      <c r="Q49" s="79">
        <f t="shared" si="1"/>
        <v>0</v>
      </c>
      <c r="R49" s="79">
        <f t="shared" si="1"/>
        <v>0</v>
      </c>
      <c r="S49" s="81">
        <f t="shared" si="1"/>
        <v>0</v>
      </c>
      <c r="T49" s="82">
        <f t="shared" si="1"/>
        <v>30</v>
      </c>
      <c r="U49" s="79">
        <f t="shared" si="1"/>
        <v>0</v>
      </c>
      <c r="V49" s="79">
        <f t="shared" si="1"/>
        <v>0</v>
      </c>
      <c r="W49" s="80">
        <f t="shared" si="1"/>
        <v>0</v>
      </c>
      <c r="X49" s="78">
        <f t="shared" si="1"/>
        <v>0</v>
      </c>
      <c r="Y49" s="79">
        <f t="shared" si="1"/>
        <v>0</v>
      </c>
      <c r="Z49" s="79">
        <f t="shared" si="1"/>
        <v>0</v>
      </c>
      <c r="AA49" s="81">
        <f t="shared" si="1"/>
        <v>0</v>
      </c>
      <c r="AB49" s="469"/>
      <c r="AC49" s="469"/>
    </row>
    <row r="50" spans="1:29" ht="18" customHeight="1" thickBot="1">
      <c r="A50" s="83"/>
      <c r="B50" s="870"/>
      <c r="C50" s="871"/>
      <c r="D50" s="608"/>
      <c r="E50" s="610"/>
      <c r="F50" s="612"/>
      <c r="G50" s="614"/>
      <c r="H50" s="610"/>
      <c r="I50" s="610"/>
      <c r="J50" s="610"/>
      <c r="K50" s="612"/>
      <c r="L50" s="791">
        <f>SUM(L49:O49)</f>
        <v>60</v>
      </c>
      <c r="M50" s="792"/>
      <c r="N50" s="792"/>
      <c r="O50" s="793"/>
      <c r="P50" s="791">
        <f>SUM(P49:S49)</f>
        <v>0</v>
      </c>
      <c r="Q50" s="792"/>
      <c r="R50" s="792"/>
      <c r="S50" s="793"/>
      <c r="T50" s="791">
        <f>SUM(T49:W49)</f>
        <v>30</v>
      </c>
      <c r="U50" s="792"/>
      <c r="V50" s="792"/>
      <c r="W50" s="793"/>
      <c r="X50" s="791">
        <f>SUM(X49:AA49)</f>
        <v>0</v>
      </c>
      <c r="Y50" s="792"/>
      <c r="Z50" s="792"/>
      <c r="AA50" s="793"/>
      <c r="AB50" s="469"/>
      <c r="AC50" s="469"/>
    </row>
    <row r="51" spans="1:29" s="42" customFormat="1" ht="18" customHeight="1">
      <c r="A51" s="618" t="s">
        <v>208</v>
      </c>
      <c r="B51" s="619"/>
      <c r="C51" s="620"/>
      <c r="D51" s="801" t="s">
        <v>39</v>
      </c>
      <c r="E51" s="765" t="s">
        <v>40</v>
      </c>
      <c r="F51" s="783" t="s">
        <v>12</v>
      </c>
      <c r="G51" s="816" t="s">
        <v>30</v>
      </c>
      <c r="H51" s="567" t="s">
        <v>41</v>
      </c>
      <c r="I51" s="567" t="s">
        <v>42</v>
      </c>
      <c r="J51" s="567" t="s">
        <v>46</v>
      </c>
      <c r="K51" s="568" t="s">
        <v>44</v>
      </c>
      <c r="L51" s="760" t="s">
        <v>199</v>
      </c>
      <c r="M51" s="761"/>
      <c r="N51" s="761"/>
      <c r="O51" s="653"/>
      <c r="P51" s="760" t="s">
        <v>200</v>
      </c>
      <c r="Q51" s="761"/>
      <c r="R51" s="761"/>
      <c r="S51" s="762"/>
      <c r="T51" s="767" t="s">
        <v>201</v>
      </c>
      <c r="U51" s="761"/>
      <c r="V51" s="761"/>
      <c r="W51" s="653"/>
      <c r="X51" s="760" t="s">
        <v>202</v>
      </c>
      <c r="Y51" s="761"/>
      <c r="Z51" s="761"/>
      <c r="AA51" s="762"/>
      <c r="AB51" s="481"/>
      <c r="AC51" s="481"/>
    </row>
    <row r="52" spans="1:29" s="42" customFormat="1" ht="18" customHeight="1">
      <c r="A52" s="618"/>
      <c r="B52" s="619"/>
      <c r="C52" s="620"/>
      <c r="D52" s="802"/>
      <c r="E52" s="765"/>
      <c r="F52" s="784"/>
      <c r="G52" s="781"/>
      <c r="H52" s="567"/>
      <c r="I52" s="567"/>
      <c r="J52" s="567"/>
      <c r="K52" s="568"/>
      <c r="L52" s="569" t="s">
        <v>41</v>
      </c>
      <c r="M52" s="570" t="s">
        <v>42</v>
      </c>
      <c r="N52" s="776" t="s">
        <v>46</v>
      </c>
      <c r="O52" s="43" t="s">
        <v>203</v>
      </c>
      <c r="P52" s="569" t="s">
        <v>41</v>
      </c>
      <c r="Q52" s="570" t="s">
        <v>42</v>
      </c>
      <c r="R52" s="776" t="s">
        <v>46</v>
      </c>
      <c r="S52" s="43" t="s">
        <v>203</v>
      </c>
      <c r="T52" s="569" t="s">
        <v>41</v>
      </c>
      <c r="U52" s="570" t="s">
        <v>42</v>
      </c>
      <c r="V52" s="776" t="s">
        <v>46</v>
      </c>
      <c r="W52" s="43" t="s">
        <v>203</v>
      </c>
      <c r="X52" s="569" t="s">
        <v>41</v>
      </c>
      <c r="Y52" s="570" t="s">
        <v>42</v>
      </c>
      <c r="Z52" s="776" t="s">
        <v>46</v>
      </c>
      <c r="AA52" s="43" t="s">
        <v>203</v>
      </c>
      <c r="AB52" s="481"/>
      <c r="AC52" s="481"/>
    </row>
    <row r="53" spans="1:29" s="42" customFormat="1" ht="18" customHeight="1" thickBot="1">
      <c r="A53" s="618"/>
      <c r="B53" s="619"/>
      <c r="C53" s="620"/>
      <c r="D53" s="803"/>
      <c r="E53" s="766"/>
      <c r="F53" s="785"/>
      <c r="G53" s="782"/>
      <c r="H53" s="580"/>
      <c r="I53" s="580"/>
      <c r="J53" s="580"/>
      <c r="K53" s="591"/>
      <c r="L53" s="786"/>
      <c r="M53" s="580"/>
      <c r="N53" s="777"/>
      <c r="O53" s="455" t="s">
        <v>83</v>
      </c>
      <c r="P53" s="786"/>
      <c r="Q53" s="580"/>
      <c r="R53" s="777"/>
      <c r="S53" s="455" t="s">
        <v>83</v>
      </c>
      <c r="T53" s="786"/>
      <c r="U53" s="580"/>
      <c r="V53" s="777"/>
      <c r="W53" s="455" t="s">
        <v>83</v>
      </c>
      <c r="X53" s="786"/>
      <c r="Y53" s="580"/>
      <c r="Z53" s="777"/>
      <c r="AA53" s="455" t="s">
        <v>83</v>
      </c>
      <c r="AB53" s="481"/>
      <c r="AC53" s="481"/>
    </row>
    <row r="54" spans="1:29" s="42" customFormat="1" ht="18" customHeight="1">
      <c r="A54" s="618"/>
      <c r="B54" s="619"/>
      <c r="C54" s="620"/>
      <c r="D54" s="646">
        <f t="shared" ref="D54:AA54" si="2">D49</f>
        <v>2</v>
      </c>
      <c r="E54" s="795">
        <f t="shared" si="2"/>
        <v>4</v>
      </c>
      <c r="F54" s="758">
        <f>F49</f>
        <v>9</v>
      </c>
      <c r="G54" s="763">
        <f t="shared" si="2"/>
        <v>90</v>
      </c>
      <c r="H54" s="768">
        <f t="shared" si="2"/>
        <v>60</v>
      </c>
      <c r="I54" s="768">
        <f t="shared" si="2"/>
        <v>10</v>
      </c>
      <c r="J54" s="768">
        <f t="shared" si="2"/>
        <v>20</v>
      </c>
      <c r="K54" s="768">
        <f t="shared" si="2"/>
        <v>0</v>
      </c>
      <c r="L54" s="482">
        <f t="shared" si="2"/>
        <v>30</v>
      </c>
      <c r="M54" s="483">
        <f t="shared" si="2"/>
        <v>10</v>
      </c>
      <c r="N54" s="483">
        <f t="shared" si="2"/>
        <v>20</v>
      </c>
      <c r="O54" s="484">
        <f t="shared" si="2"/>
        <v>0</v>
      </c>
      <c r="P54" s="482">
        <f t="shared" si="2"/>
        <v>0</v>
      </c>
      <c r="Q54" s="483">
        <f t="shared" si="2"/>
        <v>0</v>
      </c>
      <c r="R54" s="483">
        <f t="shared" si="2"/>
        <v>0</v>
      </c>
      <c r="S54" s="485">
        <f t="shared" si="2"/>
        <v>0</v>
      </c>
      <c r="T54" s="482">
        <f t="shared" si="2"/>
        <v>30</v>
      </c>
      <c r="U54" s="483">
        <f t="shared" si="2"/>
        <v>0</v>
      </c>
      <c r="V54" s="483">
        <f t="shared" si="2"/>
        <v>0</v>
      </c>
      <c r="W54" s="484">
        <f t="shared" si="2"/>
        <v>0</v>
      </c>
      <c r="X54" s="486">
        <f t="shared" si="2"/>
        <v>0</v>
      </c>
      <c r="Y54" s="483">
        <f t="shared" si="2"/>
        <v>0</v>
      </c>
      <c r="Z54" s="483">
        <f t="shared" si="2"/>
        <v>0</v>
      </c>
      <c r="AA54" s="484">
        <f t="shared" si="2"/>
        <v>0</v>
      </c>
      <c r="AB54" s="481"/>
      <c r="AC54" s="481" t="s">
        <v>64</v>
      </c>
    </row>
    <row r="55" spans="1:29" s="42" customFormat="1" ht="18" customHeight="1" thickBot="1">
      <c r="A55" s="618"/>
      <c r="B55" s="619"/>
      <c r="C55" s="620"/>
      <c r="D55" s="650"/>
      <c r="E55" s="796"/>
      <c r="F55" s="759"/>
      <c r="G55" s="764"/>
      <c r="H55" s="769"/>
      <c r="I55" s="769"/>
      <c r="J55" s="769"/>
      <c r="K55" s="769"/>
      <c r="L55" s="814">
        <f>SUM(L54:O54)</f>
        <v>60</v>
      </c>
      <c r="M55" s="651"/>
      <c r="N55" s="651"/>
      <c r="O55" s="815"/>
      <c r="P55" s="814">
        <f>SUM(P54:S54)</f>
        <v>0</v>
      </c>
      <c r="Q55" s="651"/>
      <c r="R55" s="651"/>
      <c r="S55" s="815"/>
      <c r="T55" s="814">
        <f>SUM(T54:W54)</f>
        <v>30</v>
      </c>
      <c r="U55" s="651"/>
      <c r="V55" s="651"/>
      <c r="W55" s="815"/>
      <c r="X55" s="814">
        <f>SUM(X54:AA54)</f>
        <v>0</v>
      </c>
      <c r="Y55" s="651"/>
      <c r="Z55" s="651"/>
      <c r="AA55" s="815"/>
      <c r="AB55" s="481"/>
      <c r="AC55" s="481">
        <f>SUM(L55:AA55)</f>
        <v>90</v>
      </c>
    </row>
    <row r="56" spans="1:29" s="42" customFormat="1" ht="18" customHeight="1">
      <c r="A56" s="618"/>
      <c r="B56" s="619"/>
      <c r="C56" s="620"/>
      <c r="D56" s="807" t="s">
        <v>65</v>
      </c>
      <c r="E56" s="808"/>
      <c r="F56" s="809"/>
      <c r="G56" s="653" t="s">
        <v>66</v>
      </c>
      <c r="H56" s="562"/>
      <c r="I56" s="562"/>
      <c r="J56" s="562"/>
      <c r="K56" s="563"/>
      <c r="L56" s="804">
        <v>2</v>
      </c>
      <c r="M56" s="805"/>
      <c r="N56" s="805"/>
      <c r="O56" s="806"/>
      <c r="P56" s="804">
        <v>0</v>
      </c>
      <c r="Q56" s="805"/>
      <c r="R56" s="805"/>
      <c r="S56" s="806"/>
      <c r="T56" s="804">
        <v>0</v>
      </c>
      <c r="U56" s="805"/>
      <c r="V56" s="805"/>
      <c r="W56" s="806"/>
      <c r="X56" s="804">
        <v>0</v>
      </c>
      <c r="Y56" s="805"/>
      <c r="Z56" s="805"/>
      <c r="AA56" s="806"/>
      <c r="AB56" s="481"/>
      <c r="AC56" s="481">
        <f>SUM(L56:AA56)</f>
        <v>2</v>
      </c>
    </row>
    <row r="57" spans="1:29" s="42" customFormat="1" ht="18" customHeight="1">
      <c r="A57" s="618"/>
      <c r="B57" s="619"/>
      <c r="C57" s="620"/>
      <c r="D57" s="810"/>
      <c r="E57" s="530"/>
      <c r="F57" s="811"/>
      <c r="G57" s="638" t="s">
        <v>67</v>
      </c>
      <c r="H57" s="639"/>
      <c r="I57" s="639"/>
      <c r="J57" s="639"/>
      <c r="K57" s="640"/>
      <c r="L57" s="817">
        <v>2</v>
      </c>
      <c r="M57" s="818"/>
      <c r="N57" s="818"/>
      <c r="O57" s="819"/>
      <c r="P57" s="817">
        <v>0</v>
      </c>
      <c r="Q57" s="818"/>
      <c r="R57" s="818"/>
      <c r="S57" s="819"/>
      <c r="T57" s="817">
        <v>1</v>
      </c>
      <c r="U57" s="818"/>
      <c r="V57" s="818"/>
      <c r="W57" s="819"/>
      <c r="X57" s="817">
        <v>0</v>
      </c>
      <c r="Y57" s="818"/>
      <c r="Z57" s="818"/>
      <c r="AA57" s="819"/>
      <c r="AB57" s="481"/>
      <c r="AC57" s="481">
        <f>SUM(L57:AA57)</f>
        <v>3</v>
      </c>
    </row>
    <row r="58" spans="1:29" s="42" customFormat="1" ht="18" customHeight="1" thickBot="1">
      <c r="A58" s="618"/>
      <c r="B58" s="619"/>
      <c r="C58" s="620"/>
      <c r="D58" s="812"/>
      <c r="E58" s="541"/>
      <c r="F58" s="813"/>
      <c r="G58" s="638" t="s">
        <v>12</v>
      </c>
      <c r="H58" s="639"/>
      <c r="I58" s="639"/>
      <c r="J58" s="639"/>
      <c r="K58" s="640"/>
      <c r="L58" s="755">
        <v>6</v>
      </c>
      <c r="M58" s="756"/>
      <c r="N58" s="756"/>
      <c r="O58" s="757"/>
      <c r="P58" s="755">
        <v>0</v>
      </c>
      <c r="Q58" s="756"/>
      <c r="R58" s="756"/>
      <c r="S58" s="757"/>
      <c r="T58" s="755">
        <v>3</v>
      </c>
      <c r="U58" s="756"/>
      <c r="V58" s="756"/>
      <c r="W58" s="757"/>
      <c r="X58" s="755">
        <f>AI59</f>
        <v>0</v>
      </c>
      <c r="Y58" s="756"/>
      <c r="Z58" s="756"/>
      <c r="AA58" s="757"/>
      <c r="AB58" s="481"/>
      <c r="AC58" s="481">
        <f>SUM(L58:AA58)</f>
        <v>9</v>
      </c>
    </row>
    <row r="59" spans="1:29" s="6" customFormat="1" ht="18" customHeight="1">
      <c r="A59" s="463"/>
      <c r="B59" s="464"/>
      <c r="C59" s="464"/>
      <c r="D59" s="464"/>
      <c r="E59" s="464"/>
      <c r="F59" s="464"/>
      <c r="G59" s="464"/>
      <c r="H59" s="464"/>
      <c r="I59" s="464"/>
      <c r="J59" s="464"/>
      <c r="K59" s="464"/>
      <c r="L59" s="464"/>
      <c r="M59" s="464"/>
      <c r="N59" s="464"/>
      <c r="O59" s="44"/>
      <c r="P59" s="463"/>
      <c r="Q59" s="464"/>
      <c r="R59" s="464"/>
      <c r="S59" s="492"/>
      <c r="T59" s="495" t="s">
        <v>267</v>
      </c>
      <c r="U59" s="464"/>
      <c r="V59" s="464"/>
      <c r="W59" s="464"/>
      <c r="X59" s="464"/>
      <c r="Y59" s="464"/>
      <c r="Z59" s="464"/>
      <c r="AA59" s="44"/>
      <c r="AB59" s="97"/>
      <c r="AC59" s="97"/>
    </row>
    <row r="60" spans="1:29" s="6" customFormat="1" ht="18" customHeight="1">
      <c r="A60" s="487" t="s">
        <v>209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  <c r="P60" s="190"/>
      <c r="Q60" s="3"/>
      <c r="R60" s="454"/>
      <c r="S60" s="494"/>
      <c r="T60" s="494"/>
      <c r="U60" s="191"/>
      <c r="V60" s="191"/>
      <c r="W60" s="191"/>
      <c r="X60" s="45"/>
      <c r="Y60" s="469"/>
      <c r="Z60" s="191"/>
      <c r="AA60" s="46"/>
      <c r="AB60" s="97"/>
      <c r="AC60" s="97"/>
    </row>
    <row r="61" spans="1:29" s="6" customFormat="1" ht="18" customHeight="1">
      <c r="A61" s="190"/>
      <c r="B61" s="352" t="s">
        <v>210</v>
      </c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46"/>
      <c r="P61" s="451"/>
      <c r="Q61" s="99" t="s">
        <v>71</v>
      </c>
      <c r="R61" s="454"/>
      <c r="S61" s="493"/>
      <c r="T61" s="493"/>
      <c r="U61" s="452"/>
      <c r="V61" s="452"/>
      <c r="W61" s="452"/>
      <c r="X61" s="452"/>
      <c r="Y61" s="452"/>
      <c r="Z61" s="452"/>
      <c r="AA61" s="453"/>
      <c r="AB61" s="97"/>
      <c r="AC61" s="97"/>
    </row>
    <row r="62" spans="1:29" s="6" customFormat="1" ht="18" customHeight="1">
      <c r="A62" s="47"/>
      <c r="B62" s="143" t="s">
        <v>211</v>
      </c>
      <c r="C62" s="3"/>
      <c r="D62" s="3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46"/>
      <c r="P62" s="451"/>
      <c r="Q62" s="3" t="s">
        <v>41</v>
      </c>
      <c r="R62" s="48" t="s">
        <v>212</v>
      </c>
      <c r="S62" s="452"/>
      <c r="T62" s="452"/>
      <c r="U62" s="452"/>
      <c r="V62" s="452"/>
      <c r="W62" s="452"/>
      <c r="X62" s="452"/>
      <c r="Y62" s="452"/>
      <c r="Z62" s="452"/>
      <c r="AA62" s="453"/>
      <c r="AB62" s="97"/>
      <c r="AC62" s="97"/>
    </row>
    <row r="63" spans="1:29" s="6" customFormat="1" ht="18" customHeight="1">
      <c r="A63" s="47"/>
      <c r="B63" s="890" t="s">
        <v>213</v>
      </c>
      <c r="C63" s="890"/>
      <c r="D63" s="890"/>
      <c r="E63" s="890"/>
      <c r="F63" s="890"/>
      <c r="G63" s="890"/>
      <c r="H63" s="890"/>
      <c r="I63" s="890"/>
      <c r="J63" s="890"/>
      <c r="K63" s="890"/>
      <c r="L63" s="890"/>
      <c r="M63" s="890"/>
      <c r="N63" s="890"/>
      <c r="O63" s="891"/>
      <c r="P63" s="451"/>
      <c r="Q63" s="3" t="s">
        <v>42</v>
      </c>
      <c r="R63" s="48" t="s">
        <v>214</v>
      </c>
      <c r="S63" s="452"/>
      <c r="T63" s="452"/>
      <c r="U63" s="3"/>
      <c r="V63" s="452"/>
      <c r="W63" s="452"/>
      <c r="X63" s="452"/>
      <c r="Y63" s="452"/>
      <c r="Z63" s="452"/>
      <c r="AA63" s="453"/>
      <c r="AB63" s="97"/>
      <c r="AC63" s="97"/>
    </row>
    <row r="64" spans="1:29" s="6" customFormat="1" ht="18" customHeight="1">
      <c r="A64" s="47"/>
      <c r="B64" s="353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451"/>
      <c r="Q64" s="3" t="s">
        <v>46</v>
      </c>
      <c r="R64" s="48" t="s">
        <v>215</v>
      </c>
      <c r="S64" s="452"/>
      <c r="T64" s="452"/>
      <c r="U64" s="452"/>
      <c r="V64" s="452"/>
      <c r="W64" s="452"/>
      <c r="X64" s="452"/>
      <c r="Y64" s="452"/>
      <c r="Z64" s="452"/>
      <c r="AA64" s="453"/>
      <c r="AB64" s="97"/>
      <c r="AC64" s="97"/>
    </row>
    <row r="65" spans="1:27" s="6" customFormat="1" ht="18" customHeight="1">
      <c r="A65" s="47"/>
      <c r="B65" s="488"/>
      <c r="C65" s="3"/>
      <c r="D65" s="49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  <c r="P65" s="451"/>
      <c r="Q65" s="3" t="s">
        <v>203</v>
      </c>
      <c r="R65" s="48" t="s">
        <v>216</v>
      </c>
      <c r="S65" s="452"/>
      <c r="T65" s="452"/>
      <c r="U65" s="452"/>
      <c r="V65" s="452"/>
      <c r="W65" s="452"/>
      <c r="X65" s="452"/>
      <c r="Y65" s="452"/>
      <c r="Z65" s="452"/>
      <c r="AA65" s="453"/>
    </row>
    <row r="66" spans="1:27" s="6" customFormat="1" ht="18" customHeight="1">
      <c r="A66" s="47"/>
      <c r="B66" s="50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  <c r="P66" s="451"/>
      <c r="Q66" s="3" t="s">
        <v>83</v>
      </c>
      <c r="R66" s="48" t="s">
        <v>217</v>
      </c>
      <c r="S66" s="452"/>
      <c r="T66" s="452"/>
      <c r="U66" s="452"/>
      <c r="V66" s="3"/>
      <c r="W66" s="3"/>
      <c r="X66" s="3"/>
      <c r="Y66" s="3"/>
      <c r="Z66" s="452"/>
      <c r="AA66" s="453"/>
    </row>
    <row r="67" spans="1:27" s="6" customFormat="1" ht="18" customHeight="1">
      <c r="A67" s="51"/>
      <c r="B67" s="19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  <c r="P67" s="451"/>
      <c r="Q67" s="3" t="s">
        <v>218</v>
      </c>
      <c r="R67" s="48" t="s">
        <v>219</v>
      </c>
      <c r="S67" s="452"/>
      <c r="T67" s="452"/>
      <c r="U67" s="452"/>
      <c r="V67" s="452"/>
      <c r="W67" s="452"/>
      <c r="X67" s="452"/>
      <c r="Y67" s="452"/>
      <c r="Z67" s="452"/>
      <c r="AA67" s="453"/>
    </row>
    <row r="68" spans="1:27" s="6" customFormat="1" ht="18" customHeight="1">
      <c r="A68" s="132"/>
      <c r="B68" s="469"/>
      <c r="C68" s="191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  <c r="P68" s="451"/>
      <c r="Q68" s="509"/>
      <c r="R68" s="448" t="s">
        <v>220</v>
      </c>
      <c r="S68" s="3" t="s">
        <v>221</v>
      </c>
      <c r="T68" s="452"/>
      <c r="U68" s="452"/>
      <c r="V68" s="452"/>
      <c r="W68" s="452"/>
      <c r="X68" s="452"/>
      <c r="Y68" s="452"/>
      <c r="Z68" s="452"/>
      <c r="AA68" s="453"/>
    </row>
    <row r="69" spans="1:27" s="6" customFormat="1" ht="18" customHeight="1" thickBot="1">
      <c r="A69" s="52"/>
      <c r="B69" s="53"/>
      <c r="C69" s="53"/>
      <c r="D69" s="53"/>
      <c r="E69" s="54"/>
      <c r="F69" s="54"/>
      <c r="G69" s="54"/>
      <c r="H69" s="54"/>
      <c r="I69" s="54"/>
      <c r="J69" s="54"/>
      <c r="K69" s="53"/>
      <c r="L69" s="53"/>
      <c r="M69" s="53"/>
      <c r="N69" s="53"/>
      <c r="O69" s="55"/>
      <c r="P69" s="826" t="s">
        <v>88</v>
      </c>
      <c r="Q69" s="827"/>
      <c r="R69" s="827"/>
      <c r="S69" s="827"/>
      <c r="T69" s="827"/>
      <c r="U69" s="827"/>
      <c r="V69" s="827"/>
      <c r="W69" s="827"/>
      <c r="X69" s="827"/>
      <c r="Y69" s="827"/>
      <c r="Z69" s="827"/>
      <c r="AA69" s="828"/>
    </row>
    <row r="70" spans="1:27" s="6" customFormat="1" ht="18" customHeight="1" thickBot="1">
      <c r="A70" s="53"/>
      <c r="B70" s="3"/>
      <c r="C70" s="3"/>
      <c r="D70" s="3"/>
      <c r="E70" s="89"/>
      <c r="F70" s="89"/>
      <c r="G70" s="89"/>
      <c r="H70" s="89"/>
      <c r="I70" s="89"/>
      <c r="J70" s="89"/>
      <c r="K70" s="3"/>
      <c r="L70" s="3"/>
      <c r="M70" s="3"/>
      <c r="N70" s="3"/>
      <c r="O70" s="3"/>
      <c r="P70" s="448"/>
      <c r="Q70" s="448"/>
      <c r="R70" s="448"/>
      <c r="S70" s="448"/>
      <c r="T70" s="448"/>
      <c r="U70" s="448"/>
      <c r="V70" s="448"/>
      <c r="W70" s="448"/>
      <c r="X70" s="448"/>
      <c r="Y70" s="448"/>
      <c r="Z70" s="448"/>
      <c r="AA70" s="459"/>
    </row>
    <row r="71" spans="1:27" ht="18" customHeight="1">
      <c r="A71" s="463"/>
      <c r="B71" s="464"/>
      <c r="C71" s="465"/>
      <c r="D71" s="518" t="str">
        <f>(D29)</f>
        <v>PLAN STUDIÓW NR VIII</v>
      </c>
      <c r="E71" s="519"/>
      <c r="F71" s="519"/>
      <c r="G71" s="519"/>
      <c r="H71" s="519"/>
      <c r="I71" s="519"/>
      <c r="J71" s="519"/>
      <c r="K71" s="519"/>
      <c r="L71" s="519"/>
      <c r="M71" s="519"/>
      <c r="N71" s="519"/>
      <c r="O71" s="519"/>
      <c r="P71" s="519"/>
      <c r="Q71" s="519"/>
      <c r="R71" s="519"/>
      <c r="S71" s="797"/>
      <c r="T71" s="526"/>
      <c r="U71" s="527"/>
      <c r="V71" s="527"/>
      <c r="W71" s="527"/>
      <c r="X71" s="527"/>
      <c r="Y71" s="527"/>
      <c r="Z71" s="527"/>
      <c r="AA71" s="528"/>
    </row>
    <row r="72" spans="1:27" ht="18" customHeight="1">
      <c r="A72" s="529" t="s">
        <v>18</v>
      </c>
      <c r="B72" s="530"/>
      <c r="C72" s="531"/>
      <c r="D72" s="522"/>
      <c r="E72" s="523"/>
      <c r="F72" s="523"/>
      <c r="G72" s="523"/>
      <c r="H72" s="523"/>
      <c r="I72" s="523"/>
      <c r="J72" s="523"/>
      <c r="K72" s="523"/>
      <c r="L72" s="523"/>
      <c r="M72" s="523"/>
      <c r="N72" s="523"/>
      <c r="O72" s="523"/>
      <c r="P72" s="523"/>
      <c r="Q72" s="523"/>
      <c r="R72" s="523"/>
      <c r="S72" s="798"/>
      <c r="T72" s="829"/>
      <c r="U72" s="830"/>
      <c r="V72" s="830"/>
      <c r="W72" s="830"/>
      <c r="X72" s="830"/>
      <c r="Y72" s="830"/>
      <c r="Z72" s="830"/>
      <c r="AA72" s="831"/>
    </row>
    <row r="73" spans="1:27" ht="18" customHeight="1">
      <c r="A73" s="529" t="s">
        <v>19</v>
      </c>
      <c r="B73" s="530"/>
      <c r="C73" s="531"/>
      <c r="D73" s="522"/>
      <c r="E73" s="523"/>
      <c r="F73" s="523"/>
      <c r="G73" s="523"/>
      <c r="H73" s="523"/>
      <c r="I73" s="523"/>
      <c r="J73" s="523"/>
      <c r="K73" s="523"/>
      <c r="L73" s="523"/>
      <c r="M73" s="523"/>
      <c r="N73" s="523"/>
      <c r="O73" s="523"/>
      <c r="P73" s="523"/>
      <c r="Q73" s="523"/>
      <c r="R73" s="523"/>
      <c r="S73" s="798"/>
      <c r="T73" s="829"/>
      <c r="U73" s="830"/>
      <c r="V73" s="830"/>
      <c r="W73" s="830"/>
      <c r="X73" s="830"/>
      <c r="Y73" s="830"/>
      <c r="Z73" s="830"/>
      <c r="AA73" s="831"/>
    </row>
    <row r="74" spans="1:27" ht="18" customHeight="1">
      <c r="A74" s="529"/>
      <c r="B74" s="530"/>
      <c r="C74" s="531"/>
      <c r="D74" s="191" t="s">
        <v>3</v>
      </c>
      <c r="E74" s="454"/>
      <c r="F74" s="454"/>
      <c r="G74" s="454"/>
      <c r="H74" s="99" t="str">
        <f>(C7)</f>
        <v>PROFIL OGÓLNOAKADEMICKI</v>
      </c>
      <c r="I74" s="469"/>
      <c r="J74" s="98"/>
      <c r="K74" s="98"/>
      <c r="L74" s="98"/>
      <c r="M74" s="98"/>
      <c r="N74" s="98"/>
      <c r="O74" s="98"/>
      <c r="P74" s="3"/>
      <c r="Q74" s="3"/>
      <c r="R74" s="3"/>
      <c r="S74" s="4"/>
      <c r="T74" s="537"/>
      <c r="U74" s="530"/>
      <c r="V74" s="530"/>
      <c r="W74" s="530"/>
      <c r="X74" s="530"/>
      <c r="Y74" s="530"/>
      <c r="Z74" s="530"/>
      <c r="AA74" s="539"/>
    </row>
    <row r="75" spans="1:27" ht="18" customHeight="1">
      <c r="A75" s="537"/>
      <c r="B75" s="530"/>
      <c r="C75" s="531"/>
      <c r="D75" s="191" t="s">
        <v>5</v>
      </c>
      <c r="E75" s="454"/>
      <c r="F75" s="454"/>
      <c r="G75" s="191"/>
      <c r="H75" s="98" t="str">
        <f>(H33)</f>
        <v>STUDIA DRUGIEGO STOPNIA (1,5-letnie)</v>
      </c>
      <c r="I75" s="469"/>
      <c r="J75" s="98"/>
      <c r="K75" s="98"/>
      <c r="L75" s="98"/>
      <c r="M75" s="98"/>
      <c r="N75" s="98"/>
      <c r="O75" s="98"/>
      <c r="P75" s="3"/>
      <c r="Q75" s="3"/>
      <c r="R75" s="3"/>
      <c r="S75" s="4"/>
      <c r="T75" s="534"/>
      <c r="U75" s="535"/>
      <c r="V75" s="535"/>
      <c r="W75" s="535"/>
      <c r="X75" s="535"/>
      <c r="Y75" s="535"/>
      <c r="Z75" s="535"/>
      <c r="AA75" s="536"/>
    </row>
    <row r="76" spans="1:27" ht="18" customHeight="1">
      <c r="A76" s="537" t="s">
        <v>193</v>
      </c>
      <c r="B76" s="530"/>
      <c r="C76" s="531"/>
      <c r="D76" s="191" t="s">
        <v>7</v>
      </c>
      <c r="E76" s="454"/>
      <c r="F76" s="454"/>
      <c r="G76" s="191"/>
      <c r="H76" s="98" t="str">
        <f>(C9)</f>
        <v>STUDIA STACJONARNE</v>
      </c>
      <c r="I76" s="469"/>
      <c r="J76" s="98"/>
      <c r="K76" s="98"/>
      <c r="L76" s="98"/>
      <c r="M76" s="98"/>
      <c r="N76" s="98"/>
      <c r="O76" s="98"/>
      <c r="P76" s="3"/>
      <c r="Q76" s="3"/>
      <c r="R76" s="3"/>
      <c r="S76" s="4"/>
      <c r="T76" s="823" t="s">
        <v>194</v>
      </c>
      <c r="U76" s="824"/>
      <c r="V76" s="824"/>
      <c r="W76" s="824"/>
      <c r="X76" s="824"/>
      <c r="Y76" s="824"/>
      <c r="Z76" s="824"/>
      <c r="AA76" s="825"/>
    </row>
    <row r="77" spans="1:27" ht="18" customHeight="1">
      <c r="A77" s="534" t="s">
        <v>22</v>
      </c>
      <c r="B77" s="535"/>
      <c r="C77" s="538"/>
      <c r="D77" s="191" t="s">
        <v>1</v>
      </c>
      <c r="E77" s="191"/>
      <c r="F77" s="191"/>
      <c r="G77" s="191"/>
      <c r="H77" s="98" t="str">
        <f>(C6)</f>
        <v>INŻYNIERIA ŚRODOWISKA</v>
      </c>
      <c r="I77" s="469"/>
      <c r="J77" s="98"/>
      <c r="K77" s="98"/>
      <c r="L77" s="98"/>
      <c r="M77" s="98"/>
      <c r="N77" s="98"/>
      <c r="O77" s="98"/>
      <c r="P77" s="3"/>
      <c r="Q77" s="3"/>
      <c r="R77" s="3"/>
      <c r="S77" s="4"/>
      <c r="T77" s="823" t="s">
        <v>23</v>
      </c>
      <c r="U77" s="824"/>
      <c r="V77" s="824"/>
      <c r="W77" s="824"/>
      <c r="X77" s="824"/>
      <c r="Y77" s="824"/>
      <c r="Z77" s="824"/>
      <c r="AA77" s="825"/>
    </row>
    <row r="78" spans="1:27" ht="18" customHeight="1">
      <c r="A78" s="537" t="s">
        <v>24</v>
      </c>
      <c r="B78" s="530"/>
      <c r="C78" s="531"/>
      <c r="D78" s="5" t="s">
        <v>195</v>
      </c>
      <c r="E78" s="191"/>
      <c r="F78" s="191"/>
      <c r="G78" s="191"/>
      <c r="H78" s="98" t="str">
        <f>H36</f>
        <v>INSTALACJE SANITARNE I PRZEMYSŁOWE</v>
      </c>
      <c r="I78" s="469"/>
      <c r="J78" s="3"/>
      <c r="K78" s="98"/>
      <c r="L78" s="98"/>
      <c r="M78" s="98"/>
      <c r="N78" s="98"/>
      <c r="O78" s="98"/>
      <c r="P78" s="3"/>
      <c r="Q78" s="3"/>
      <c r="R78" s="3"/>
      <c r="S78" s="4"/>
      <c r="T78" s="534"/>
      <c r="U78" s="535"/>
      <c r="V78" s="535"/>
      <c r="W78" s="535"/>
      <c r="X78" s="535"/>
      <c r="Y78" s="535"/>
      <c r="Z78" s="535"/>
      <c r="AA78" s="536"/>
    </row>
    <row r="79" spans="1:27" ht="18" customHeight="1" thickBot="1">
      <c r="A79" s="458"/>
      <c r="B79" s="459"/>
      <c r="C79" s="460"/>
      <c r="D79" s="5"/>
      <c r="E79" s="191"/>
      <c r="F79" s="191"/>
      <c r="G79" s="191"/>
      <c r="H79" s="98" t="str">
        <f>H37</f>
        <v>KONWENCJONALNE I ODNAWIALNE ŹRÓDŁA ENERGII</v>
      </c>
      <c r="I79" s="2"/>
      <c r="J79" s="191"/>
      <c r="K79" s="2"/>
      <c r="L79" s="98"/>
      <c r="M79" s="98"/>
      <c r="N79" s="98"/>
      <c r="O79" s="98"/>
      <c r="P79" s="3"/>
      <c r="Q79" s="3"/>
      <c r="R79" s="3"/>
      <c r="S79" s="4"/>
      <c r="T79" s="543"/>
      <c r="U79" s="544"/>
      <c r="V79" s="544"/>
      <c r="W79" s="544"/>
      <c r="X79" s="544"/>
      <c r="Y79" s="544"/>
      <c r="Z79" s="544"/>
      <c r="AA79" s="545"/>
    </row>
    <row r="80" spans="1:27" ht="10.5" customHeight="1" thickBot="1">
      <c r="A80" s="832"/>
      <c r="B80" s="833"/>
      <c r="C80" s="833"/>
      <c r="D80" s="833"/>
      <c r="E80" s="833"/>
      <c r="F80" s="833"/>
      <c r="G80" s="833"/>
      <c r="H80" s="833"/>
      <c r="I80" s="833"/>
      <c r="J80" s="833"/>
      <c r="K80" s="833"/>
      <c r="L80" s="833"/>
      <c r="M80" s="833"/>
      <c r="N80" s="833"/>
      <c r="O80" s="833"/>
      <c r="P80" s="833"/>
      <c r="Q80" s="833"/>
      <c r="R80" s="833"/>
      <c r="S80" s="833"/>
      <c r="T80" s="833"/>
      <c r="U80" s="833"/>
      <c r="V80" s="833"/>
      <c r="W80" s="833"/>
      <c r="X80" s="833"/>
      <c r="Y80" s="833"/>
      <c r="Z80" s="833"/>
      <c r="AA80" s="834"/>
    </row>
    <row r="81" spans="1:27" ht="18" customHeight="1">
      <c r="A81" s="657" t="s">
        <v>222</v>
      </c>
      <c r="B81" s="737" t="s">
        <v>26</v>
      </c>
      <c r="C81" s="556"/>
      <c r="D81" s="555" t="s">
        <v>27</v>
      </c>
      <c r="E81" s="556"/>
      <c r="F81" s="557"/>
      <c r="G81" s="561" t="s">
        <v>28</v>
      </c>
      <c r="H81" s="562"/>
      <c r="I81" s="562"/>
      <c r="J81" s="562"/>
      <c r="K81" s="562"/>
      <c r="L81" s="561" t="s">
        <v>198</v>
      </c>
      <c r="M81" s="562"/>
      <c r="N81" s="562"/>
      <c r="O81" s="562"/>
      <c r="P81" s="562"/>
      <c r="Q81" s="562"/>
      <c r="R81" s="562"/>
      <c r="S81" s="562"/>
      <c r="T81" s="562"/>
      <c r="U81" s="562"/>
      <c r="V81" s="562"/>
      <c r="W81" s="562"/>
      <c r="X81" s="562"/>
      <c r="Y81" s="562"/>
      <c r="Z81" s="562"/>
      <c r="AA81" s="563"/>
    </row>
    <row r="82" spans="1:27" ht="18" customHeight="1">
      <c r="A82" s="658"/>
      <c r="B82" s="738"/>
      <c r="C82" s="559"/>
      <c r="D82" s="558"/>
      <c r="E82" s="559"/>
      <c r="F82" s="560"/>
      <c r="G82" s="780" t="s">
        <v>30</v>
      </c>
      <c r="H82" s="567" t="s">
        <v>31</v>
      </c>
      <c r="I82" s="567"/>
      <c r="J82" s="567"/>
      <c r="K82" s="568"/>
      <c r="L82" s="583" t="s">
        <v>199</v>
      </c>
      <c r="M82" s="585"/>
      <c r="N82" s="585"/>
      <c r="O82" s="638"/>
      <c r="P82" s="583" t="s">
        <v>200</v>
      </c>
      <c r="Q82" s="585"/>
      <c r="R82" s="585"/>
      <c r="S82" s="794"/>
      <c r="T82" s="564" t="s">
        <v>201</v>
      </c>
      <c r="U82" s="585"/>
      <c r="V82" s="585"/>
      <c r="W82" s="638"/>
      <c r="X82" s="583" t="s">
        <v>202</v>
      </c>
      <c r="Y82" s="585"/>
      <c r="Z82" s="585"/>
      <c r="AA82" s="794"/>
    </row>
    <row r="83" spans="1:27" ht="18" customHeight="1">
      <c r="A83" s="658"/>
      <c r="B83" s="738"/>
      <c r="C83" s="559"/>
      <c r="D83" s="572" t="s">
        <v>39</v>
      </c>
      <c r="E83" s="574" t="s">
        <v>40</v>
      </c>
      <c r="F83" s="783" t="s">
        <v>12</v>
      </c>
      <c r="G83" s="781"/>
      <c r="H83" s="567" t="s">
        <v>41</v>
      </c>
      <c r="I83" s="567" t="s">
        <v>42</v>
      </c>
      <c r="J83" s="567" t="s">
        <v>46</v>
      </c>
      <c r="K83" s="568" t="s">
        <v>44</v>
      </c>
      <c r="L83" s="820" t="s">
        <v>223</v>
      </c>
      <c r="M83" s="821"/>
      <c r="N83" s="821"/>
      <c r="O83" s="821"/>
      <c r="P83" s="821"/>
      <c r="Q83" s="821"/>
      <c r="R83" s="821"/>
      <c r="S83" s="821"/>
      <c r="T83" s="821"/>
      <c r="U83" s="821"/>
      <c r="V83" s="821"/>
      <c r="W83" s="821"/>
      <c r="X83" s="821"/>
      <c r="Y83" s="821"/>
      <c r="Z83" s="821"/>
      <c r="AA83" s="822"/>
    </row>
    <row r="84" spans="1:27" ht="18" customHeight="1">
      <c r="A84" s="658"/>
      <c r="B84" s="738"/>
      <c r="C84" s="559"/>
      <c r="D84" s="572"/>
      <c r="E84" s="575"/>
      <c r="F84" s="784"/>
      <c r="G84" s="781"/>
      <c r="H84" s="567"/>
      <c r="I84" s="567"/>
      <c r="J84" s="567"/>
      <c r="K84" s="568"/>
      <c r="L84" s="569" t="s">
        <v>41</v>
      </c>
      <c r="M84" s="570" t="s">
        <v>42</v>
      </c>
      <c r="N84" s="776" t="s">
        <v>46</v>
      </c>
      <c r="O84" s="7" t="s">
        <v>203</v>
      </c>
      <c r="P84" s="569" t="s">
        <v>41</v>
      </c>
      <c r="Q84" s="570" t="s">
        <v>42</v>
      </c>
      <c r="R84" s="776" t="s">
        <v>46</v>
      </c>
      <c r="S84" s="7" t="s">
        <v>203</v>
      </c>
      <c r="T84" s="569" t="s">
        <v>41</v>
      </c>
      <c r="U84" s="570" t="s">
        <v>42</v>
      </c>
      <c r="V84" s="776" t="s">
        <v>46</v>
      </c>
      <c r="W84" s="7" t="s">
        <v>203</v>
      </c>
      <c r="X84" s="569" t="s">
        <v>41</v>
      </c>
      <c r="Y84" s="570" t="s">
        <v>42</v>
      </c>
      <c r="Z84" s="776" t="s">
        <v>46</v>
      </c>
      <c r="AA84" s="7" t="s">
        <v>203</v>
      </c>
    </row>
    <row r="85" spans="1:27" ht="18" customHeight="1" thickBot="1">
      <c r="A85" s="659"/>
      <c r="B85" s="739"/>
      <c r="C85" s="643"/>
      <c r="D85" s="573"/>
      <c r="E85" s="576"/>
      <c r="F85" s="785"/>
      <c r="G85" s="782"/>
      <c r="H85" s="580"/>
      <c r="I85" s="580"/>
      <c r="J85" s="580"/>
      <c r="K85" s="591"/>
      <c r="L85" s="786"/>
      <c r="M85" s="580"/>
      <c r="N85" s="777"/>
      <c r="O85" s="455" t="s">
        <v>83</v>
      </c>
      <c r="P85" s="786"/>
      <c r="Q85" s="580"/>
      <c r="R85" s="777"/>
      <c r="S85" s="455" t="s">
        <v>83</v>
      </c>
      <c r="T85" s="786"/>
      <c r="U85" s="580"/>
      <c r="V85" s="777"/>
      <c r="W85" s="455" t="s">
        <v>83</v>
      </c>
      <c r="X85" s="786"/>
      <c r="Y85" s="580"/>
      <c r="Z85" s="777"/>
      <c r="AA85" s="455" t="s">
        <v>83</v>
      </c>
    </row>
    <row r="86" spans="1:27" ht="18" customHeight="1" thickBot="1">
      <c r="A86" s="489" t="s">
        <v>90</v>
      </c>
      <c r="B86" s="490" t="s">
        <v>224</v>
      </c>
      <c r="C86" s="703"/>
      <c r="D86" s="703"/>
      <c r="E86" s="703"/>
      <c r="F86" s="703"/>
      <c r="G86" s="703"/>
      <c r="H86" s="703"/>
      <c r="I86" s="703"/>
      <c r="J86" s="703"/>
      <c r="K86" s="703"/>
      <c r="L86" s="799"/>
      <c r="M86" s="799"/>
      <c r="N86" s="799"/>
      <c r="O86" s="799"/>
      <c r="P86" s="799"/>
      <c r="Q86" s="799"/>
      <c r="R86" s="799"/>
      <c r="S86" s="799"/>
      <c r="T86" s="799"/>
      <c r="U86" s="799"/>
      <c r="V86" s="799"/>
      <c r="W86" s="799"/>
      <c r="X86" s="799"/>
      <c r="Y86" s="799"/>
      <c r="Z86" s="799"/>
      <c r="AA86" s="800"/>
    </row>
    <row r="87" spans="1:27" ht="18" customHeight="1">
      <c r="A87" s="19" t="s">
        <v>50</v>
      </c>
      <c r="B87" s="872" t="s">
        <v>225</v>
      </c>
      <c r="C87" s="873"/>
      <c r="D87" s="304"/>
      <c r="E87" s="305">
        <v>1</v>
      </c>
      <c r="F87" s="306">
        <v>2</v>
      </c>
      <c r="G87" s="307">
        <f t="shared" ref="G87:G98" si="3">SUM(H87:K87)</f>
        <v>15</v>
      </c>
      <c r="H87" s="308">
        <f>(L87+P87+T87+X87)</f>
        <v>15</v>
      </c>
      <c r="I87" s="308">
        <f t="shared" ref="I87:K98" si="4">(M87+Q87+U87+Y87)</f>
        <v>0</v>
      </c>
      <c r="J87" s="308">
        <f t="shared" si="4"/>
        <v>0</v>
      </c>
      <c r="K87" s="308">
        <f t="shared" si="4"/>
        <v>0</v>
      </c>
      <c r="L87" s="309"/>
      <c r="M87" s="310"/>
      <c r="N87" s="310"/>
      <c r="O87" s="311"/>
      <c r="P87" s="309">
        <v>15</v>
      </c>
      <c r="Q87" s="310"/>
      <c r="R87" s="310"/>
      <c r="S87" s="311"/>
      <c r="T87" s="309"/>
      <c r="U87" s="310"/>
      <c r="V87" s="310"/>
      <c r="W87" s="330"/>
      <c r="X87" s="60"/>
      <c r="Y87" s="312"/>
      <c r="Z87" s="312"/>
      <c r="AA87" s="59"/>
    </row>
    <row r="88" spans="1:27" ht="18" customHeight="1">
      <c r="A88" s="28" t="s">
        <v>52</v>
      </c>
      <c r="B88" s="855" t="s">
        <v>126</v>
      </c>
      <c r="C88" s="874"/>
      <c r="D88" s="313"/>
      <c r="E88" s="314">
        <v>2</v>
      </c>
      <c r="F88" s="315">
        <v>2</v>
      </c>
      <c r="G88" s="316">
        <f t="shared" si="3"/>
        <v>30</v>
      </c>
      <c r="H88" s="317">
        <f>(L88+P88+T88+X88)</f>
        <v>15</v>
      </c>
      <c r="I88" s="317">
        <f t="shared" si="4"/>
        <v>0</v>
      </c>
      <c r="J88" s="317">
        <f t="shared" si="4"/>
        <v>0</v>
      </c>
      <c r="K88" s="317">
        <f t="shared" si="4"/>
        <v>15</v>
      </c>
      <c r="L88" s="318"/>
      <c r="M88" s="319"/>
      <c r="N88" s="319"/>
      <c r="O88" s="320"/>
      <c r="P88" s="318">
        <v>15</v>
      </c>
      <c r="Q88" s="319"/>
      <c r="R88" s="319"/>
      <c r="S88" s="320">
        <v>15</v>
      </c>
      <c r="T88" s="318"/>
      <c r="U88" s="319"/>
      <c r="V88" s="319"/>
      <c r="W88" s="331"/>
      <c r="X88" s="67"/>
      <c r="Y88" s="328"/>
      <c r="Z88" s="328"/>
      <c r="AA88" s="66"/>
    </row>
    <row r="89" spans="1:27" ht="18" customHeight="1">
      <c r="A89" s="28" t="s">
        <v>54</v>
      </c>
      <c r="B89" s="855" t="s">
        <v>226</v>
      </c>
      <c r="C89" s="856"/>
      <c r="D89" s="321"/>
      <c r="E89" s="322">
        <v>1</v>
      </c>
      <c r="F89" s="315">
        <v>1</v>
      </c>
      <c r="G89" s="316">
        <f t="shared" si="3"/>
        <v>10</v>
      </c>
      <c r="H89" s="317">
        <f t="shared" ref="H89:H98" si="5">(L89+P89+T89+X89)</f>
        <v>10</v>
      </c>
      <c r="I89" s="317">
        <f t="shared" si="4"/>
        <v>0</v>
      </c>
      <c r="J89" s="317">
        <f t="shared" si="4"/>
        <v>0</v>
      </c>
      <c r="K89" s="317">
        <f t="shared" si="4"/>
        <v>0</v>
      </c>
      <c r="L89" s="323">
        <v>10</v>
      </c>
      <c r="M89" s="324"/>
      <c r="N89" s="324"/>
      <c r="O89" s="325"/>
      <c r="P89" s="323"/>
      <c r="Q89" s="324"/>
      <c r="R89" s="324"/>
      <c r="S89" s="325"/>
      <c r="T89" s="323"/>
      <c r="U89" s="324"/>
      <c r="V89" s="324"/>
      <c r="W89" s="332"/>
      <c r="X89" s="67"/>
      <c r="Y89" s="328"/>
      <c r="Z89" s="328"/>
      <c r="AA89" s="66"/>
    </row>
    <row r="90" spans="1:27" ht="18" customHeight="1">
      <c r="A90" s="28" t="s">
        <v>56</v>
      </c>
      <c r="B90" s="855" t="s">
        <v>227</v>
      </c>
      <c r="C90" s="856"/>
      <c r="D90" s="321"/>
      <c r="E90" s="322">
        <v>2</v>
      </c>
      <c r="F90" s="315">
        <v>2</v>
      </c>
      <c r="G90" s="316">
        <f t="shared" si="3"/>
        <v>20</v>
      </c>
      <c r="H90" s="317">
        <f t="shared" si="5"/>
        <v>10</v>
      </c>
      <c r="I90" s="317">
        <f t="shared" si="4"/>
        <v>0</v>
      </c>
      <c r="J90" s="317">
        <f t="shared" si="4"/>
        <v>0</v>
      </c>
      <c r="K90" s="317">
        <f t="shared" si="4"/>
        <v>10</v>
      </c>
      <c r="L90" s="323">
        <v>10</v>
      </c>
      <c r="M90" s="324"/>
      <c r="N90" s="324"/>
      <c r="O90" s="325">
        <v>10</v>
      </c>
      <c r="P90" s="323"/>
      <c r="Q90" s="324"/>
      <c r="R90" s="324"/>
      <c r="S90" s="325"/>
      <c r="T90" s="323"/>
      <c r="U90" s="324"/>
      <c r="V90" s="324"/>
      <c r="W90" s="332"/>
      <c r="X90" s="67"/>
      <c r="Y90" s="328"/>
      <c r="Z90" s="328"/>
      <c r="AA90" s="66"/>
    </row>
    <row r="91" spans="1:27" ht="18" customHeight="1">
      <c r="A91" s="28" t="s">
        <v>58</v>
      </c>
      <c r="B91" s="855" t="s">
        <v>228</v>
      </c>
      <c r="C91" s="874"/>
      <c r="D91" s="321"/>
      <c r="E91" s="322">
        <v>2</v>
      </c>
      <c r="F91" s="315">
        <v>2</v>
      </c>
      <c r="G91" s="316">
        <f t="shared" si="3"/>
        <v>30</v>
      </c>
      <c r="H91" s="317">
        <f t="shared" si="5"/>
        <v>15</v>
      </c>
      <c r="I91" s="317">
        <f t="shared" si="4"/>
        <v>0</v>
      </c>
      <c r="J91" s="317">
        <f t="shared" si="4"/>
        <v>0</v>
      </c>
      <c r="K91" s="317">
        <f t="shared" si="4"/>
        <v>15</v>
      </c>
      <c r="L91" s="323"/>
      <c r="M91" s="324"/>
      <c r="N91" s="324"/>
      <c r="O91" s="325"/>
      <c r="P91" s="323">
        <v>15</v>
      </c>
      <c r="Q91" s="324"/>
      <c r="R91" s="324"/>
      <c r="S91" s="325">
        <v>15</v>
      </c>
      <c r="T91" s="323"/>
      <c r="U91" s="324"/>
      <c r="V91" s="324"/>
      <c r="W91" s="332"/>
      <c r="X91" s="67"/>
      <c r="Y91" s="328"/>
      <c r="Z91" s="328"/>
      <c r="AA91" s="66"/>
    </row>
    <row r="92" spans="1:27" ht="18" customHeight="1">
      <c r="A92" s="28" t="s">
        <v>60</v>
      </c>
      <c r="B92" s="855" t="s">
        <v>229</v>
      </c>
      <c r="C92" s="874"/>
      <c r="D92" s="321"/>
      <c r="E92" s="322">
        <v>2</v>
      </c>
      <c r="F92" s="21">
        <v>2</v>
      </c>
      <c r="G92" s="316">
        <f t="shared" si="3"/>
        <v>30</v>
      </c>
      <c r="H92" s="317">
        <f t="shared" si="5"/>
        <v>10</v>
      </c>
      <c r="I92" s="317">
        <f t="shared" si="4"/>
        <v>0</v>
      </c>
      <c r="J92" s="317">
        <f t="shared" si="4"/>
        <v>20</v>
      </c>
      <c r="K92" s="317">
        <f t="shared" si="4"/>
        <v>0</v>
      </c>
      <c r="L92" s="323">
        <v>10</v>
      </c>
      <c r="M92" s="324"/>
      <c r="N92" s="324">
        <v>20</v>
      </c>
      <c r="O92" s="325"/>
      <c r="P92" s="323"/>
      <c r="Q92" s="324"/>
      <c r="R92" s="324"/>
      <c r="S92" s="325"/>
      <c r="T92" s="323"/>
      <c r="U92" s="324"/>
      <c r="V92" s="324"/>
      <c r="W92" s="332"/>
      <c r="X92" s="67"/>
      <c r="Y92" s="328"/>
      <c r="Z92" s="328"/>
      <c r="AA92" s="66"/>
    </row>
    <row r="93" spans="1:27" ht="18" customHeight="1">
      <c r="A93" s="28" t="s">
        <v>98</v>
      </c>
      <c r="B93" s="875" t="s">
        <v>230</v>
      </c>
      <c r="C93" s="876"/>
      <c r="D93" s="321"/>
      <c r="E93" s="322">
        <v>2</v>
      </c>
      <c r="F93" s="315">
        <v>2</v>
      </c>
      <c r="G93" s="316">
        <f t="shared" si="3"/>
        <v>45</v>
      </c>
      <c r="H93" s="317">
        <f t="shared" si="5"/>
        <v>15</v>
      </c>
      <c r="I93" s="317">
        <f t="shared" si="4"/>
        <v>0</v>
      </c>
      <c r="J93" s="317">
        <f t="shared" si="4"/>
        <v>30</v>
      </c>
      <c r="K93" s="317">
        <f t="shared" si="4"/>
        <v>0</v>
      </c>
      <c r="L93" s="323"/>
      <c r="M93" s="324"/>
      <c r="N93" s="324"/>
      <c r="O93" s="325"/>
      <c r="P93" s="323"/>
      <c r="Q93" s="324"/>
      <c r="R93" s="324"/>
      <c r="S93" s="325"/>
      <c r="T93" s="323">
        <v>15</v>
      </c>
      <c r="U93" s="324"/>
      <c r="V93" s="324">
        <v>30</v>
      </c>
      <c r="W93" s="332"/>
      <c r="X93" s="67"/>
      <c r="Y93" s="328"/>
      <c r="Z93" s="328"/>
      <c r="AA93" s="66"/>
    </row>
    <row r="94" spans="1:27" ht="18" customHeight="1">
      <c r="A94" s="28" t="s">
        <v>100</v>
      </c>
      <c r="B94" s="855" t="s">
        <v>231</v>
      </c>
      <c r="C94" s="874"/>
      <c r="D94" s="321"/>
      <c r="E94" s="322">
        <v>2</v>
      </c>
      <c r="F94" s="315">
        <v>3</v>
      </c>
      <c r="G94" s="316">
        <f t="shared" si="3"/>
        <v>45</v>
      </c>
      <c r="H94" s="317">
        <f t="shared" si="5"/>
        <v>15</v>
      </c>
      <c r="I94" s="317">
        <f t="shared" si="4"/>
        <v>0</v>
      </c>
      <c r="J94" s="317">
        <f t="shared" si="4"/>
        <v>0</v>
      </c>
      <c r="K94" s="317">
        <f t="shared" si="4"/>
        <v>30</v>
      </c>
      <c r="L94" s="323"/>
      <c r="M94" s="324"/>
      <c r="N94" s="324"/>
      <c r="O94" s="325"/>
      <c r="P94" s="323">
        <v>15</v>
      </c>
      <c r="Q94" s="324"/>
      <c r="R94" s="324"/>
      <c r="S94" s="325">
        <v>30</v>
      </c>
      <c r="T94" s="323"/>
      <c r="U94" s="324"/>
      <c r="V94" s="324"/>
      <c r="W94" s="332"/>
      <c r="X94" s="67"/>
      <c r="Y94" s="328"/>
      <c r="Z94" s="328"/>
      <c r="AA94" s="66"/>
    </row>
    <row r="95" spans="1:27" ht="18" customHeight="1">
      <c r="A95" s="28" t="s">
        <v>102</v>
      </c>
      <c r="B95" s="855" t="s">
        <v>232</v>
      </c>
      <c r="C95" s="856"/>
      <c r="D95" s="321"/>
      <c r="E95" s="322">
        <v>1</v>
      </c>
      <c r="F95" s="315">
        <v>2</v>
      </c>
      <c r="G95" s="316">
        <f>SUM(H95:K95)</f>
        <v>20</v>
      </c>
      <c r="H95" s="317">
        <f t="shared" si="5"/>
        <v>0</v>
      </c>
      <c r="I95" s="317">
        <f t="shared" si="4"/>
        <v>0</v>
      </c>
      <c r="J95" s="317">
        <f t="shared" si="4"/>
        <v>20</v>
      </c>
      <c r="K95" s="317">
        <f t="shared" si="4"/>
        <v>0</v>
      </c>
      <c r="L95" s="323"/>
      <c r="M95" s="324"/>
      <c r="N95" s="324">
        <v>20</v>
      </c>
      <c r="O95" s="325"/>
      <c r="P95" s="323"/>
      <c r="Q95" s="324"/>
      <c r="R95" s="324"/>
      <c r="S95" s="325"/>
      <c r="T95" s="323"/>
      <c r="U95" s="324"/>
      <c r="V95" s="324"/>
      <c r="W95" s="332"/>
      <c r="X95" s="67"/>
      <c r="Y95" s="328"/>
      <c r="Z95" s="328"/>
      <c r="AA95" s="66"/>
    </row>
    <row r="96" spans="1:27" ht="18" customHeight="1">
      <c r="A96" s="32" t="s">
        <v>104</v>
      </c>
      <c r="B96" s="855" t="s">
        <v>233</v>
      </c>
      <c r="C96" s="877"/>
      <c r="D96" s="321"/>
      <c r="E96" s="322">
        <v>1</v>
      </c>
      <c r="F96" s="315">
        <v>2</v>
      </c>
      <c r="G96" s="316">
        <f>SUM(H96:K96)</f>
        <v>15</v>
      </c>
      <c r="H96" s="317">
        <f t="shared" si="5"/>
        <v>15</v>
      </c>
      <c r="I96" s="317">
        <f t="shared" si="4"/>
        <v>0</v>
      </c>
      <c r="J96" s="317">
        <f t="shared" si="4"/>
        <v>0</v>
      </c>
      <c r="K96" s="317">
        <f t="shared" si="4"/>
        <v>0</v>
      </c>
      <c r="L96" s="323"/>
      <c r="M96" s="324"/>
      <c r="N96" s="324"/>
      <c r="O96" s="325"/>
      <c r="P96" s="65">
        <v>15</v>
      </c>
      <c r="Q96" s="324"/>
      <c r="R96" s="324"/>
      <c r="S96" s="325"/>
      <c r="T96" s="323"/>
      <c r="U96" s="324"/>
      <c r="V96" s="324"/>
      <c r="W96" s="332"/>
      <c r="X96" s="67"/>
      <c r="Y96" s="328"/>
      <c r="Z96" s="328"/>
      <c r="AA96" s="66"/>
    </row>
    <row r="97" spans="1:29" ht="18" customHeight="1">
      <c r="A97" s="32" t="s">
        <v>121</v>
      </c>
      <c r="B97" s="855" t="s">
        <v>234</v>
      </c>
      <c r="C97" s="874"/>
      <c r="D97" s="321"/>
      <c r="E97" s="322">
        <v>1</v>
      </c>
      <c r="F97" s="315">
        <v>3</v>
      </c>
      <c r="G97" s="316">
        <f>SUM(H97:K97)</f>
        <v>20</v>
      </c>
      <c r="H97" s="317">
        <f t="shared" si="5"/>
        <v>20</v>
      </c>
      <c r="I97" s="317">
        <f t="shared" si="4"/>
        <v>0</v>
      </c>
      <c r="J97" s="317">
        <f t="shared" si="4"/>
        <v>0</v>
      </c>
      <c r="K97" s="317">
        <f t="shared" si="4"/>
        <v>0</v>
      </c>
      <c r="L97" s="323">
        <v>20</v>
      </c>
      <c r="M97" s="324"/>
      <c r="N97" s="324"/>
      <c r="O97" s="325"/>
      <c r="P97" s="326"/>
      <c r="Q97" s="324"/>
      <c r="R97" s="324"/>
      <c r="S97" s="325"/>
      <c r="T97" s="323"/>
      <c r="U97" s="324"/>
      <c r="V97" s="324"/>
      <c r="W97" s="332"/>
      <c r="X97" s="67"/>
      <c r="Y97" s="328"/>
      <c r="Z97" s="328"/>
      <c r="AA97" s="66"/>
      <c r="AB97" s="469"/>
      <c r="AC97" s="469"/>
    </row>
    <row r="98" spans="1:29" ht="18" customHeight="1">
      <c r="A98" s="32" t="s">
        <v>123</v>
      </c>
      <c r="B98" s="597" t="s">
        <v>235</v>
      </c>
      <c r="C98" s="598"/>
      <c r="D98" s="61">
        <v>1</v>
      </c>
      <c r="E98" s="188">
        <v>1</v>
      </c>
      <c r="F98" s="315">
        <v>2</v>
      </c>
      <c r="G98" s="316">
        <f t="shared" si="3"/>
        <v>30</v>
      </c>
      <c r="H98" s="317">
        <f t="shared" si="5"/>
        <v>15</v>
      </c>
      <c r="I98" s="317">
        <f t="shared" si="4"/>
        <v>0</v>
      </c>
      <c r="J98" s="317">
        <f t="shared" si="4"/>
        <v>0</v>
      </c>
      <c r="K98" s="317">
        <f t="shared" si="4"/>
        <v>15</v>
      </c>
      <c r="L98" s="65"/>
      <c r="M98" s="63"/>
      <c r="N98" s="63"/>
      <c r="O98" s="64"/>
      <c r="P98" s="510">
        <v>15</v>
      </c>
      <c r="Q98" s="63"/>
      <c r="R98" s="63"/>
      <c r="S98" s="64">
        <v>15</v>
      </c>
      <c r="T98" s="65"/>
      <c r="U98" s="63"/>
      <c r="V98" s="63"/>
      <c r="W98" s="161"/>
      <c r="X98" s="67"/>
      <c r="Y98" s="328"/>
      <c r="Z98" s="328"/>
      <c r="AA98" s="66"/>
      <c r="AB98" s="469"/>
      <c r="AC98" s="469"/>
    </row>
    <row r="99" spans="1:29" ht="18" customHeight="1">
      <c r="A99" s="32" t="s">
        <v>125</v>
      </c>
      <c r="B99" s="855" t="s">
        <v>236</v>
      </c>
      <c r="C99" s="856"/>
      <c r="D99" s="192"/>
      <c r="E99" s="193">
        <v>1</v>
      </c>
      <c r="F99" s="21">
        <v>2</v>
      </c>
      <c r="G99" s="316">
        <f t="shared" ref="G99" si="6">SUM(H99:K99)</f>
        <v>30</v>
      </c>
      <c r="H99" s="317">
        <f t="shared" ref="H99" si="7">(L99+P99+T99+X99)</f>
        <v>10</v>
      </c>
      <c r="I99" s="317">
        <f t="shared" ref="I99" si="8">(M99+Q99+U99+Y99)</f>
        <v>20</v>
      </c>
      <c r="J99" s="317">
        <f t="shared" ref="J99" si="9">(N99+R99+V99+Z99)</f>
        <v>0</v>
      </c>
      <c r="K99" s="317">
        <f t="shared" ref="K99" si="10">(O99+S99+W99+AA99)</f>
        <v>0</v>
      </c>
      <c r="L99" s="180">
        <v>10</v>
      </c>
      <c r="M99" s="165">
        <v>20</v>
      </c>
      <c r="N99" s="165"/>
      <c r="O99" s="162"/>
      <c r="P99" s="355"/>
      <c r="Q99" s="165"/>
      <c r="R99" s="165"/>
      <c r="S99" s="162"/>
      <c r="T99" s="65"/>
      <c r="U99" s="63"/>
      <c r="V99" s="63"/>
      <c r="W99" s="161"/>
      <c r="X99" s="67"/>
      <c r="Y99" s="328"/>
      <c r="Z99" s="328"/>
      <c r="AA99" s="66"/>
      <c r="AB99" s="469"/>
      <c r="AC99" s="469"/>
    </row>
    <row r="100" spans="1:29" ht="18" customHeight="1">
      <c r="A100" s="32" t="s">
        <v>127</v>
      </c>
      <c r="B100" s="855" t="s">
        <v>237</v>
      </c>
      <c r="C100" s="856"/>
      <c r="D100" s="192"/>
      <c r="E100" s="193">
        <v>1</v>
      </c>
      <c r="F100" s="315">
        <v>2</v>
      </c>
      <c r="G100" s="316">
        <f t="shared" ref="G100" si="11">SUM(H100:K100)</f>
        <v>20</v>
      </c>
      <c r="H100" s="317">
        <f t="shared" ref="H100" si="12">(L100+P100+T100+X100)</f>
        <v>0</v>
      </c>
      <c r="I100" s="317">
        <f t="shared" ref="I100" si="13">(M100+Q100+U100+Y100)</f>
        <v>0</v>
      </c>
      <c r="J100" s="317">
        <f t="shared" ref="J100" si="14">(N100+R100+V100+Z100)</f>
        <v>0</v>
      </c>
      <c r="K100" s="317">
        <f t="shared" ref="K100" si="15">(O100+S100+W100+AA100)</f>
        <v>20</v>
      </c>
      <c r="L100" s="180"/>
      <c r="M100" s="165"/>
      <c r="N100" s="165"/>
      <c r="O100" s="162">
        <v>20</v>
      </c>
      <c r="P100" s="355"/>
      <c r="Q100" s="165"/>
      <c r="R100" s="165"/>
      <c r="S100" s="162"/>
      <c r="T100" s="65"/>
      <c r="U100" s="63"/>
      <c r="V100" s="63"/>
      <c r="W100" s="161"/>
      <c r="X100" s="67"/>
      <c r="Y100" s="328"/>
      <c r="Z100" s="328"/>
      <c r="AA100" s="66"/>
      <c r="AB100" s="469"/>
      <c r="AC100" s="469"/>
    </row>
    <row r="101" spans="1:29" ht="18" customHeight="1" thickBot="1">
      <c r="A101" s="32" t="s">
        <v>129</v>
      </c>
      <c r="B101" s="880" t="s">
        <v>238</v>
      </c>
      <c r="C101" s="881"/>
      <c r="D101" s="192"/>
      <c r="E101" s="193">
        <v>1</v>
      </c>
      <c r="F101" s="498">
        <v>1</v>
      </c>
      <c r="G101" s="316">
        <f t="shared" ref="G101" si="16">SUM(H101:K101)</f>
        <v>15</v>
      </c>
      <c r="H101" s="317">
        <f t="shared" ref="H101" si="17">(L101+P101+T101+X101)</f>
        <v>0</v>
      </c>
      <c r="I101" s="317">
        <f t="shared" ref="I101" si="18">(M101+Q101+U101+Y101)</f>
        <v>0</v>
      </c>
      <c r="J101" s="317">
        <f t="shared" ref="J101" si="19">(N101+R101+V101+Z101)</f>
        <v>15</v>
      </c>
      <c r="K101" s="317">
        <f t="shared" ref="K101" si="20">(O101+S101+W101+AA101)</f>
        <v>0</v>
      </c>
      <c r="L101" s="180"/>
      <c r="M101" s="165"/>
      <c r="N101" s="499">
        <v>15</v>
      </c>
      <c r="O101" s="162"/>
      <c r="P101" s="355"/>
      <c r="Q101" s="165"/>
      <c r="R101" s="165"/>
      <c r="S101" s="162"/>
      <c r="T101" s="65"/>
      <c r="U101" s="63"/>
      <c r="V101" s="63"/>
      <c r="W101" s="161"/>
      <c r="X101" s="67"/>
      <c r="Y101" s="328"/>
      <c r="Z101" s="328"/>
      <c r="AA101" s="66"/>
      <c r="AB101" s="469"/>
      <c r="AC101" s="469"/>
    </row>
    <row r="102" spans="1:29" ht="18.75" customHeight="1" thickTop="1" thickBot="1">
      <c r="A102" s="32"/>
      <c r="B102" s="878"/>
      <c r="C102" s="879"/>
      <c r="D102" s="68"/>
      <c r="E102" s="69"/>
      <c r="F102" s="70"/>
      <c r="G102" s="71"/>
      <c r="H102" s="72"/>
      <c r="I102" s="72"/>
      <c r="J102" s="72"/>
      <c r="K102" s="70"/>
      <c r="L102" s="71"/>
      <c r="M102" s="72"/>
      <c r="N102" s="72"/>
      <c r="O102" s="70"/>
      <c r="P102" s="71"/>
      <c r="Q102" s="72"/>
      <c r="R102" s="72"/>
      <c r="S102" s="70"/>
      <c r="T102" s="65"/>
      <c r="U102" s="328"/>
      <c r="V102" s="328"/>
      <c r="W102" s="329"/>
      <c r="X102" s="67"/>
      <c r="Y102" s="328"/>
      <c r="Z102" s="328"/>
      <c r="AA102" s="66"/>
      <c r="AB102" s="469"/>
      <c r="AC102" s="469"/>
    </row>
    <row r="103" spans="1:29" ht="18" customHeight="1" thickTop="1">
      <c r="A103" s="112"/>
      <c r="B103" s="847" t="s">
        <v>62</v>
      </c>
      <c r="C103" s="848"/>
      <c r="D103" s="857">
        <f t="shared" ref="D103:W103" si="21">SUM(D87:D102)</f>
        <v>1</v>
      </c>
      <c r="E103" s="851">
        <f t="shared" si="21"/>
        <v>21</v>
      </c>
      <c r="F103" s="861">
        <f t="shared" si="21"/>
        <v>30</v>
      </c>
      <c r="G103" s="859">
        <f t="shared" si="21"/>
        <v>375</v>
      </c>
      <c r="H103" s="851">
        <f t="shared" si="21"/>
        <v>165</v>
      </c>
      <c r="I103" s="851">
        <f t="shared" si="21"/>
        <v>20</v>
      </c>
      <c r="J103" s="851">
        <f t="shared" si="21"/>
        <v>85</v>
      </c>
      <c r="K103" s="861">
        <f t="shared" si="21"/>
        <v>105</v>
      </c>
      <c r="L103" s="84">
        <f t="shared" si="21"/>
        <v>60</v>
      </c>
      <c r="M103" s="85">
        <f t="shared" si="21"/>
        <v>20</v>
      </c>
      <c r="N103" s="85">
        <f t="shared" si="21"/>
        <v>55</v>
      </c>
      <c r="O103" s="86">
        <f t="shared" si="21"/>
        <v>30</v>
      </c>
      <c r="P103" s="84">
        <f t="shared" si="21"/>
        <v>90</v>
      </c>
      <c r="Q103" s="85">
        <f t="shared" si="21"/>
        <v>0</v>
      </c>
      <c r="R103" s="85">
        <f t="shared" si="21"/>
        <v>0</v>
      </c>
      <c r="S103" s="87">
        <f t="shared" si="21"/>
        <v>75</v>
      </c>
      <c r="T103" s="88">
        <f t="shared" si="21"/>
        <v>15</v>
      </c>
      <c r="U103" s="85">
        <f t="shared" si="21"/>
        <v>0</v>
      </c>
      <c r="V103" s="85">
        <f t="shared" si="21"/>
        <v>30</v>
      </c>
      <c r="W103" s="86">
        <f t="shared" si="21"/>
        <v>0</v>
      </c>
      <c r="X103" s="333">
        <f>SUM(X87:X98)</f>
        <v>0</v>
      </c>
      <c r="Y103" s="334">
        <f>SUM(Y87:Y98)</f>
        <v>0</v>
      </c>
      <c r="Z103" s="334">
        <f>SUM(Z87:Z98)</f>
        <v>0</v>
      </c>
      <c r="AA103" s="335">
        <f>SUM(AA87:AA98)</f>
        <v>0</v>
      </c>
      <c r="AB103" s="469"/>
      <c r="AC103" s="469"/>
    </row>
    <row r="104" spans="1:29" ht="18" customHeight="1" thickBot="1">
      <c r="A104" s="118"/>
      <c r="B104" s="849"/>
      <c r="C104" s="850"/>
      <c r="D104" s="858"/>
      <c r="E104" s="852"/>
      <c r="F104" s="862"/>
      <c r="G104" s="860"/>
      <c r="H104" s="852"/>
      <c r="I104" s="852"/>
      <c r="J104" s="852"/>
      <c r="K104" s="862"/>
      <c r="L104" s="838">
        <f>SUM(L103:O103)</f>
        <v>165</v>
      </c>
      <c r="M104" s="839"/>
      <c r="N104" s="839"/>
      <c r="O104" s="840"/>
      <c r="P104" s="838">
        <f>SUM(P103:S103)</f>
        <v>165</v>
      </c>
      <c r="Q104" s="839"/>
      <c r="R104" s="839"/>
      <c r="S104" s="840"/>
      <c r="T104" s="838">
        <f>SUM(T103:W103)</f>
        <v>45</v>
      </c>
      <c r="U104" s="839"/>
      <c r="V104" s="839"/>
      <c r="W104" s="839"/>
      <c r="X104" s="835">
        <f>SUM(X103:AA103)</f>
        <v>0</v>
      </c>
      <c r="Y104" s="836"/>
      <c r="Z104" s="836"/>
      <c r="AA104" s="837"/>
      <c r="AB104" s="469"/>
      <c r="AC104" s="469"/>
    </row>
    <row r="105" spans="1:29" ht="18" customHeight="1">
      <c r="A105" s="618" t="s">
        <v>239</v>
      </c>
      <c r="B105" s="619"/>
      <c r="C105" s="620"/>
      <c r="D105" s="801" t="s">
        <v>39</v>
      </c>
      <c r="E105" s="765" t="s">
        <v>40</v>
      </c>
      <c r="F105" s="783" t="s">
        <v>12</v>
      </c>
      <c r="G105" s="816" t="s">
        <v>30</v>
      </c>
      <c r="H105" s="567" t="s">
        <v>41</v>
      </c>
      <c r="I105" s="567" t="s">
        <v>42</v>
      </c>
      <c r="J105" s="567" t="s">
        <v>46</v>
      </c>
      <c r="K105" s="568" t="s">
        <v>44</v>
      </c>
      <c r="L105" s="760" t="s">
        <v>199</v>
      </c>
      <c r="M105" s="761"/>
      <c r="N105" s="761"/>
      <c r="O105" s="653"/>
      <c r="P105" s="760" t="s">
        <v>200</v>
      </c>
      <c r="Q105" s="761"/>
      <c r="R105" s="761"/>
      <c r="S105" s="762"/>
      <c r="T105" s="767" t="s">
        <v>201</v>
      </c>
      <c r="U105" s="761"/>
      <c r="V105" s="761"/>
      <c r="W105" s="653"/>
      <c r="X105" s="760" t="s">
        <v>202</v>
      </c>
      <c r="Y105" s="761"/>
      <c r="Z105" s="761"/>
      <c r="AA105" s="762"/>
      <c r="AB105" s="469"/>
      <c r="AC105" s="469"/>
    </row>
    <row r="106" spans="1:29" ht="18" customHeight="1">
      <c r="A106" s="618"/>
      <c r="B106" s="619"/>
      <c r="C106" s="620"/>
      <c r="D106" s="802"/>
      <c r="E106" s="765"/>
      <c r="F106" s="784"/>
      <c r="G106" s="781"/>
      <c r="H106" s="567"/>
      <c r="I106" s="567"/>
      <c r="J106" s="567"/>
      <c r="K106" s="568"/>
      <c r="L106" s="569" t="s">
        <v>41</v>
      </c>
      <c r="M106" s="570" t="s">
        <v>42</v>
      </c>
      <c r="N106" s="776" t="s">
        <v>46</v>
      </c>
      <c r="O106" s="43" t="s">
        <v>203</v>
      </c>
      <c r="P106" s="569" t="s">
        <v>41</v>
      </c>
      <c r="Q106" s="570" t="s">
        <v>42</v>
      </c>
      <c r="R106" s="776" t="s">
        <v>46</v>
      </c>
      <c r="S106" s="43" t="s">
        <v>203</v>
      </c>
      <c r="T106" s="569" t="s">
        <v>41</v>
      </c>
      <c r="U106" s="570" t="s">
        <v>42</v>
      </c>
      <c r="V106" s="776" t="s">
        <v>46</v>
      </c>
      <c r="W106" s="43" t="s">
        <v>203</v>
      </c>
      <c r="X106" s="569" t="s">
        <v>41</v>
      </c>
      <c r="Y106" s="570" t="s">
        <v>42</v>
      </c>
      <c r="Z106" s="776" t="s">
        <v>46</v>
      </c>
      <c r="AA106" s="43" t="s">
        <v>203</v>
      </c>
      <c r="AB106" s="469"/>
      <c r="AC106" s="469"/>
    </row>
    <row r="107" spans="1:29" ht="18" customHeight="1" thickBot="1">
      <c r="A107" s="618"/>
      <c r="B107" s="619"/>
      <c r="C107" s="620"/>
      <c r="D107" s="803"/>
      <c r="E107" s="766"/>
      <c r="F107" s="785"/>
      <c r="G107" s="782"/>
      <c r="H107" s="580"/>
      <c r="I107" s="580"/>
      <c r="J107" s="580"/>
      <c r="K107" s="591"/>
      <c r="L107" s="786"/>
      <c r="M107" s="580"/>
      <c r="N107" s="777"/>
      <c r="O107" s="455" t="s">
        <v>83</v>
      </c>
      <c r="P107" s="786"/>
      <c r="Q107" s="580"/>
      <c r="R107" s="777"/>
      <c r="S107" s="455" t="s">
        <v>83</v>
      </c>
      <c r="T107" s="786"/>
      <c r="U107" s="580"/>
      <c r="V107" s="777"/>
      <c r="W107" s="455" t="s">
        <v>83</v>
      </c>
      <c r="X107" s="786"/>
      <c r="Y107" s="580"/>
      <c r="Z107" s="777"/>
      <c r="AA107" s="455" t="s">
        <v>83</v>
      </c>
      <c r="AB107" s="469"/>
      <c r="AC107" s="469"/>
    </row>
    <row r="108" spans="1:29" ht="18" customHeight="1">
      <c r="A108" s="618"/>
      <c r="B108" s="619"/>
      <c r="C108" s="620"/>
      <c r="D108" s="863">
        <f t="shared" ref="D108:AA108" si="22">SUM(D49,D103)</f>
        <v>3</v>
      </c>
      <c r="E108" s="863">
        <f t="shared" si="22"/>
        <v>25</v>
      </c>
      <c r="F108" s="863">
        <f t="shared" si="22"/>
        <v>39</v>
      </c>
      <c r="G108" s="763">
        <f t="shared" si="22"/>
        <v>465</v>
      </c>
      <c r="H108" s="768">
        <f t="shared" si="22"/>
        <v>225</v>
      </c>
      <c r="I108" s="768">
        <f t="shared" si="22"/>
        <v>30</v>
      </c>
      <c r="J108" s="768">
        <f t="shared" si="22"/>
        <v>105</v>
      </c>
      <c r="K108" s="768">
        <f t="shared" si="22"/>
        <v>105</v>
      </c>
      <c r="L108" s="482">
        <f t="shared" si="22"/>
        <v>90</v>
      </c>
      <c r="M108" s="483">
        <f t="shared" si="22"/>
        <v>30</v>
      </c>
      <c r="N108" s="483">
        <f t="shared" si="22"/>
        <v>75</v>
      </c>
      <c r="O108" s="485">
        <f t="shared" si="22"/>
        <v>30</v>
      </c>
      <c r="P108" s="482">
        <f t="shared" si="22"/>
        <v>90</v>
      </c>
      <c r="Q108" s="483">
        <f t="shared" si="22"/>
        <v>0</v>
      </c>
      <c r="R108" s="483">
        <f t="shared" si="22"/>
        <v>0</v>
      </c>
      <c r="S108" s="484">
        <f t="shared" si="22"/>
        <v>75</v>
      </c>
      <c r="T108" s="486">
        <f t="shared" si="22"/>
        <v>45</v>
      </c>
      <c r="U108" s="483">
        <f t="shared" si="22"/>
        <v>0</v>
      </c>
      <c r="V108" s="483">
        <f t="shared" si="22"/>
        <v>30</v>
      </c>
      <c r="W108" s="485">
        <f t="shared" si="22"/>
        <v>0</v>
      </c>
      <c r="X108" s="482">
        <f t="shared" si="22"/>
        <v>0</v>
      </c>
      <c r="Y108" s="483">
        <f t="shared" si="22"/>
        <v>0</v>
      </c>
      <c r="Z108" s="483">
        <f t="shared" si="22"/>
        <v>0</v>
      </c>
      <c r="AA108" s="484">
        <f t="shared" si="22"/>
        <v>0</v>
      </c>
      <c r="AB108" s="469"/>
      <c r="AC108" s="481" t="s">
        <v>64</v>
      </c>
    </row>
    <row r="109" spans="1:29" ht="18" customHeight="1" thickBot="1">
      <c r="A109" s="618"/>
      <c r="B109" s="619"/>
      <c r="C109" s="620"/>
      <c r="D109" s="864"/>
      <c r="E109" s="864"/>
      <c r="F109" s="864"/>
      <c r="G109" s="764"/>
      <c r="H109" s="769"/>
      <c r="I109" s="769"/>
      <c r="J109" s="769"/>
      <c r="K109" s="769"/>
      <c r="L109" s="814">
        <f>SUM(L108:O108)</f>
        <v>225</v>
      </c>
      <c r="M109" s="651"/>
      <c r="N109" s="651"/>
      <c r="O109" s="815"/>
      <c r="P109" s="814">
        <f>SUM(P108:S108)</f>
        <v>165</v>
      </c>
      <c r="Q109" s="651"/>
      <c r="R109" s="651"/>
      <c r="S109" s="815"/>
      <c r="T109" s="814">
        <f>SUM(T108:W108)</f>
        <v>75</v>
      </c>
      <c r="U109" s="651"/>
      <c r="V109" s="651"/>
      <c r="W109" s="815"/>
      <c r="X109" s="814">
        <f>SUM(X108:AA108)</f>
        <v>0</v>
      </c>
      <c r="Y109" s="651"/>
      <c r="Z109" s="651"/>
      <c r="AA109" s="815"/>
      <c r="AB109" s="469"/>
      <c r="AC109" s="481">
        <f>SUM(L109:AA109)</f>
        <v>465</v>
      </c>
    </row>
    <row r="110" spans="1:29" ht="18" customHeight="1">
      <c r="A110" s="618"/>
      <c r="B110" s="619"/>
      <c r="C110" s="620"/>
      <c r="D110" s="807" t="s">
        <v>65</v>
      </c>
      <c r="E110" s="808"/>
      <c r="F110" s="809"/>
      <c r="G110" s="653" t="s">
        <v>66</v>
      </c>
      <c r="H110" s="562"/>
      <c r="I110" s="562"/>
      <c r="J110" s="562"/>
      <c r="K110" s="563"/>
      <c r="L110" s="773">
        <v>2</v>
      </c>
      <c r="M110" s="774"/>
      <c r="N110" s="774"/>
      <c r="O110" s="775"/>
      <c r="P110" s="773">
        <v>1</v>
      </c>
      <c r="Q110" s="774"/>
      <c r="R110" s="774"/>
      <c r="S110" s="775"/>
      <c r="T110" s="773">
        <v>0</v>
      </c>
      <c r="U110" s="774"/>
      <c r="V110" s="774"/>
      <c r="W110" s="775"/>
      <c r="X110" s="773">
        <v>0</v>
      </c>
      <c r="Y110" s="774"/>
      <c r="Z110" s="774"/>
      <c r="AA110" s="775"/>
      <c r="AB110" s="469"/>
      <c r="AC110" s="481">
        <f>SUM(L110:AA110)</f>
        <v>3</v>
      </c>
    </row>
    <row r="111" spans="1:29" ht="18" customHeight="1">
      <c r="A111" s="618"/>
      <c r="B111" s="619"/>
      <c r="C111" s="620"/>
      <c r="D111" s="810"/>
      <c r="E111" s="530"/>
      <c r="F111" s="811"/>
      <c r="G111" s="638" t="s">
        <v>67</v>
      </c>
      <c r="H111" s="639"/>
      <c r="I111" s="639"/>
      <c r="J111" s="639"/>
      <c r="K111" s="640"/>
      <c r="L111" s="841">
        <v>12</v>
      </c>
      <c r="M111" s="842"/>
      <c r="N111" s="842"/>
      <c r="O111" s="843"/>
      <c r="P111" s="841">
        <v>9</v>
      </c>
      <c r="Q111" s="842"/>
      <c r="R111" s="842"/>
      <c r="S111" s="843"/>
      <c r="T111" s="841">
        <v>5</v>
      </c>
      <c r="U111" s="842"/>
      <c r="V111" s="842"/>
      <c r="W111" s="843"/>
      <c r="X111" s="841">
        <v>0</v>
      </c>
      <c r="Y111" s="842"/>
      <c r="Z111" s="842"/>
      <c r="AA111" s="843"/>
      <c r="AB111" s="469"/>
      <c r="AC111" s="481">
        <f>SUM(L111:AA111)</f>
        <v>26</v>
      </c>
    </row>
    <row r="112" spans="1:29" ht="18" customHeight="1" thickBot="1">
      <c r="A112" s="618"/>
      <c r="B112" s="619"/>
      <c r="C112" s="620"/>
      <c r="D112" s="812"/>
      <c r="E112" s="541"/>
      <c r="F112" s="813"/>
      <c r="G112" s="638" t="s">
        <v>12</v>
      </c>
      <c r="H112" s="639"/>
      <c r="I112" s="639"/>
      <c r="J112" s="639"/>
      <c r="K112" s="640"/>
      <c r="L112" s="770">
        <v>21</v>
      </c>
      <c r="M112" s="771"/>
      <c r="N112" s="771"/>
      <c r="O112" s="772"/>
      <c r="P112" s="770">
        <v>13</v>
      </c>
      <c r="Q112" s="771"/>
      <c r="R112" s="771"/>
      <c r="S112" s="772"/>
      <c r="T112" s="770">
        <v>5</v>
      </c>
      <c r="U112" s="771"/>
      <c r="V112" s="771"/>
      <c r="W112" s="772"/>
      <c r="X112" s="770">
        <v>0</v>
      </c>
      <c r="Y112" s="771"/>
      <c r="Z112" s="771"/>
      <c r="AA112" s="772"/>
      <c r="AB112" s="469"/>
      <c r="AC112" s="481">
        <f>SUM(L112:AA112)</f>
        <v>39</v>
      </c>
    </row>
    <row r="113" spans="1:27" ht="15" customHeight="1">
      <c r="A113" s="463"/>
      <c r="B113" s="464"/>
      <c r="C113" s="464"/>
      <c r="D113" s="464"/>
      <c r="E113" s="464"/>
      <c r="F113" s="464"/>
      <c r="G113" s="464"/>
      <c r="H113" s="464"/>
      <c r="I113" s="464"/>
      <c r="J113" s="464"/>
      <c r="K113" s="464"/>
      <c r="L113" s="464"/>
      <c r="M113" s="464"/>
      <c r="N113" s="464"/>
      <c r="O113" s="44"/>
      <c r="P113" s="463"/>
      <c r="Q113" s="464"/>
      <c r="R113" s="464"/>
      <c r="S113" s="464"/>
      <c r="T113" s="495" t="s">
        <v>267</v>
      </c>
      <c r="U113" s="464"/>
      <c r="V113" s="464"/>
      <c r="W113" s="464"/>
      <c r="X113" s="464"/>
      <c r="Y113" s="464"/>
      <c r="Z113" s="464"/>
      <c r="AA113" s="44"/>
    </row>
    <row r="114" spans="1:27" ht="18" customHeight="1">
      <c r="A114" s="487" t="s">
        <v>209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  <c r="P114" s="190"/>
      <c r="Q114" s="3"/>
      <c r="R114" s="454"/>
      <c r="S114" s="191"/>
      <c r="T114" s="494"/>
      <c r="U114" s="191"/>
      <c r="V114" s="191"/>
      <c r="W114" s="191"/>
      <c r="X114" s="45"/>
      <c r="Y114" s="469"/>
      <c r="Z114" s="191"/>
      <c r="AA114" s="46"/>
    </row>
    <row r="115" spans="1:27" ht="18" customHeight="1">
      <c r="A115" s="190"/>
      <c r="B115" s="352" t="str">
        <f>B61</f>
        <v xml:space="preserve">1. Studenta obowiązuje na I roku udział we wszystkich zajęciach, na latach wyższych udział we wszystkich ćwiczeniach </v>
      </c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46"/>
      <c r="P115" s="451"/>
      <c r="Q115" s="99" t="s">
        <v>71</v>
      </c>
      <c r="R115" s="454"/>
      <c r="S115" s="452"/>
      <c r="T115" s="493"/>
      <c r="U115" s="452"/>
      <c r="V115" s="452"/>
      <c r="W115" s="452"/>
      <c r="X115" s="452"/>
      <c r="Y115" s="452"/>
      <c r="Z115" s="452"/>
      <c r="AA115" s="453"/>
    </row>
    <row r="116" spans="1:27" ht="18" customHeight="1">
      <c r="A116" s="73"/>
      <c r="B116" s="352" t="str">
        <f>B62</f>
        <v xml:space="preserve">    (audytoryjne, laboratoryjne, projektowe i seminaria)</v>
      </c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46"/>
      <c r="P116" s="451"/>
      <c r="Q116" s="3" t="s">
        <v>41</v>
      </c>
      <c r="R116" s="48" t="s">
        <v>212</v>
      </c>
      <c r="S116" s="452"/>
      <c r="T116" s="452"/>
      <c r="U116" s="452"/>
      <c r="V116" s="452"/>
      <c r="W116" s="452"/>
      <c r="X116" s="452"/>
      <c r="Y116" s="452"/>
      <c r="Z116" s="452"/>
      <c r="AA116" s="453"/>
    </row>
    <row r="117" spans="1:27" ht="18" customHeight="1">
      <c r="A117" s="73"/>
      <c r="B117" s="352" t="str">
        <f>B63</f>
        <v>2. Studenta obowiazuje napisanie i obrona pracy dyplomowej (20 punktów ECTS)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  <c r="P117" s="451"/>
      <c r="Q117" s="3" t="s">
        <v>42</v>
      </c>
      <c r="R117" s="48" t="s">
        <v>214</v>
      </c>
      <c r="S117" s="452"/>
      <c r="T117" s="452"/>
      <c r="U117" s="3"/>
      <c r="V117" s="452"/>
      <c r="W117" s="452"/>
      <c r="X117" s="452"/>
      <c r="Y117" s="452"/>
      <c r="Z117" s="452"/>
      <c r="AA117" s="453"/>
    </row>
    <row r="118" spans="1:27" ht="18" customHeight="1">
      <c r="A118" s="73"/>
      <c r="B118" s="35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  <c r="P118" s="451"/>
      <c r="Q118" s="3" t="s">
        <v>46</v>
      </c>
      <c r="R118" s="48" t="s">
        <v>215</v>
      </c>
      <c r="S118" s="452"/>
      <c r="T118" s="452"/>
      <c r="U118" s="452"/>
      <c r="V118" s="452"/>
      <c r="W118" s="452"/>
      <c r="X118" s="452"/>
      <c r="Y118" s="452"/>
      <c r="Z118" s="452"/>
      <c r="AA118" s="453"/>
    </row>
    <row r="119" spans="1:27" ht="18" customHeight="1">
      <c r="A119" s="73"/>
      <c r="B119" s="49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  <c r="P119" s="451"/>
      <c r="Q119" s="3" t="s">
        <v>203</v>
      </c>
      <c r="R119" s="48" t="s">
        <v>216</v>
      </c>
      <c r="S119" s="452"/>
      <c r="T119" s="452"/>
      <c r="U119" s="452"/>
      <c r="V119" s="452"/>
      <c r="W119" s="452"/>
      <c r="X119" s="452"/>
      <c r="Y119" s="452"/>
      <c r="Z119" s="452"/>
      <c r="AA119" s="453"/>
    </row>
    <row r="120" spans="1:27" ht="18" customHeight="1">
      <c r="A120" s="73"/>
      <c r="B120" s="4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  <c r="P120" s="451"/>
      <c r="Q120" s="3" t="s">
        <v>83</v>
      </c>
      <c r="R120" s="48" t="s">
        <v>217</v>
      </c>
      <c r="S120" s="452"/>
      <c r="T120" s="452"/>
      <c r="U120" s="452"/>
      <c r="V120" s="3"/>
      <c r="W120" s="3"/>
      <c r="X120" s="3"/>
      <c r="Y120" s="3"/>
      <c r="Z120" s="452"/>
      <c r="AA120" s="453"/>
    </row>
    <row r="121" spans="1:27" ht="18" customHeight="1">
      <c r="A121" s="73"/>
      <c r="B121" s="4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  <c r="P121" s="451"/>
      <c r="Q121" s="3" t="s">
        <v>218</v>
      </c>
      <c r="R121" s="48" t="s">
        <v>219</v>
      </c>
      <c r="S121" s="452"/>
      <c r="T121" s="452"/>
      <c r="U121" s="452"/>
      <c r="V121" s="452"/>
      <c r="W121" s="452"/>
      <c r="X121" s="452"/>
      <c r="Y121" s="452"/>
      <c r="Z121" s="452"/>
      <c r="AA121" s="453"/>
    </row>
    <row r="122" spans="1:27" ht="18" customHeight="1">
      <c r="A122" s="73"/>
      <c r="B122" s="9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  <c r="P122" s="451"/>
      <c r="Q122" s="509"/>
      <c r="R122" s="448" t="s">
        <v>220</v>
      </c>
      <c r="S122" s="3" t="s">
        <v>221</v>
      </c>
      <c r="T122" s="452"/>
      <c r="U122" s="452"/>
      <c r="V122" s="452"/>
      <c r="W122" s="452"/>
      <c r="X122" s="452"/>
      <c r="Y122" s="452"/>
      <c r="Z122" s="452"/>
      <c r="AA122" s="453"/>
    </row>
    <row r="123" spans="1:27" ht="18" customHeight="1" thickBot="1">
      <c r="A123" s="52"/>
      <c r="B123" s="53"/>
      <c r="C123" s="53"/>
      <c r="D123" s="53"/>
      <c r="E123" s="54"/>
      <c r="F123" s="54"/>
      <c r="G123" s="54"/>
      <c r="H123" s="54"/>
      <c r="I123" s="54"/>
      <c r="J123" s="54"/>
      <c r="K123" s="53"/>
      <c r="L123" s="53"/>
      <c r="M123" s="53"/>
      <c r="N123" s="53"/>
      <c r="O123" s="55"/>
      <c r="P123" s="826" t="s">
        <v>107</v>
      </c>
      <c r="Q123" s="827"/>
      <c r="R123" s="827"/>
      <c r="S123" s="827"/>
      <c r="T123" s="827"/>
      <c r="U123" s="827"/>
      <c r="V123" s="827"/>
      <c r="W123" s="827"/>
      <c r="X123" s="827"/>
      <c r="Y123" s="827"/>
      <c r="Z123" s="827"/>
      <c r="AA123" s="828"/>
    </row>
    <row r="124" spans="1:27" ht="18" customHeight="1" thickBot="1">
      <c r="A124" s="53"/>
      <c r="B124" s="3"/>
      <c r="C124" s="3"/>
      <c r="D124" s="3"/>
      <c r="E124" s="89"/>
      <c r="F124" s="89"/>
      <c r="G124" s="89"/>
      <c r="H124" s="89"/>
      <c r="I124" s="89"/>
      <c r="J124" s="89"/>
      <c r="K124" s="3"/>
      <c r="L124" s="3"/>
      <c r="M124" s="3"/>
      <c r="N124" s="3"/>
      <c r="O124" s="3"/>
      <c r="P124" s="448"/>
      <c r="Q124" s="448"/>
      <c r="R124" s="448"/>
      <c r="S124" s="448"/>
      <c r="T124" s="448"/>
      <c r="U124" s="448"/>
      <c r="V124" s="448"/>
      <c r="W124" s="448"/>
      <c r="X124" s="448"/>
      <c r="Y124" s="448"/>
      <c r="Z124" s="448"/>
      <c r="AA124" s="459"/>
    </row>
    <row r="125" spans="1:27" ht="18" customHeight="1">
      <c r="A125" s="463"/>
      <c r="B125" s="464"/>
      <c r="C125" s="465"/>
      <c r="D125" s="518" t="str">
        <f>(D29)</f>
        <v>PLAN STUDIÓW NR VIII</v>
      </c>
      <c r="E125" s="519"/>
      <c r="F125" s="519"/>
      <c r="G125" s="519"/>
      <c r="H125" s="519"/>
      <c r="I125" s="519"/>
      <c r="J125" s="519"/>
      <c r="K125" s="519"/>
      <c r="L125" s="519"/>
      <c r="M125" s="519"/>
      <c r="N125" s="519"/>
      <c r="O125" s="519"/>
      <c r="P125" s="519"/>
      <c r="Q125" s="519"/>
      <c r="R125" s="519"/>
      <c r="S125" s="797"/>
      <c r="T125" s="526"/>
      <c r="U125" s="527"/>
      <c r="V125" s="527"/>
      <c r="W125" s="527"/>
      <c r="X125" s="527"/>
      <c r="Y125" s="527"/>
      <c r="Z125" s="527"/>
      <c r="AA125" s="528"/>
    </row>
    <row r="126" spans="1:27" ht="18" customHeight="1">
      <c r="A126" s="529" t="s">
        <v>18</v>
      </c>
      <c r="B126" s="530"/>
      <c r="C126" s="531"/>
      <c r="D126" s="522"/>
      <c r="E126" s="523"/>
      <c r="F126" s="523"/>
      <c r="G126" s="523"/>
      <c r="H126" s="523"/>
      <c r="I126" s="523"/>
      <c r="J126" s="523"/>
      <c r="K126" s="523"/>
      <c r="L126" s="523"/>
      <c r="M126" s="523"/>
      <c r="N126" s="523"/>
      <c r="O126" s="523"/>
      <c r="P126" s="523"/>
      <c r="Q126" s="523"/>
      <c r="R126" s="523"/>
      <c r="S126" s="798"/>
      <c r="T126" s="829"/>
      <c r="U126" s="830"/>
      <c r="V126" s="830"/>
      <c r="W126" s="830"/>
      <c r="X126" s="830"/>
      <c r="Y126" s="830"/>
      <c r="Z126" s="830"/>
      <c r="AA126" s="831"/>
    </row>
    <row r="127" spans="1:27" ht="18" customHeight="1">
      <c r="A127" s="529" t="s">
        <v>19</v>
      </c>
      <c r="B127" s="530"/>
      <c r="C127" s="531"/>
      <c r="D127" s="522"/>
      <c r="E127" s="523"/>
      <c r="F127" s="523"/>
      <c r="G127" s="523"/>
      <c r="H127" s="523"/>
      <c r="I127" s="523"/>
      <c r="J127" s="523"/>
      <c r="K127" s="523"/>
      <c r="L127" s="523"/>
      <c r="M127" s="523"/>
      <c r="N127" s="523"/>
      <c r="O127" s="523"/>
      <c r="P127" s="523"/>
      <c r="Q127" s="523"/>
      <c r="R127" s="523"/>
      <c r="S127" s="798"/>
      <c r="T127" s="829"/>
      <c r="U127" s="830"/>
      <c r="V127" s="830"/>
      <c r="W127" s="830"/>
      <c r="X127" s="830"/>
      <c r="Y127" s="830"/>
      <c r="Z127" s="830"/>
      <c r="AA127" s="831"/>
    </row>
    <row r="128" spans="1:27" ht="18" customHeight="1">
      <c r="A128" s="529"/>
      <c r="B128" s="530"/>
      <c r="C128" s="531"/>
      <c r="D128" s="191" t="s">
        <v>3</v>
      </c>
      <c r="E128" s="454"/>
      <c r="F128" s="454"/>
      <c r="G128" s="454"/>
      <c r="H128" s="99" t="str">
        <f>(C7)</f>
        <v>PROFIL OGÓLNOAKADEMICKI</v>
      </c>
      <c r="I128" s="469"/>
      <c r="J128" s="98"/>
      <c r="K128" s="98"/>
      <c r="L128" s="98"/>
      <c r="M128" s="98"/>
      <c r="N128" s="98"/>
      <c r="O128" s="98"/>
      <c r="P128" s="3"/>
      <c r="Q128" s="3"/>
      <c r="R128" s="3"/>
      <c r="S128" s="4"/>
      <c r="T128" s="537"/>
      <c r="U128" s="530"/>
      <c r="V128" s="530"/>
      <c r="W128" s="530"/>
      <c r="X128" s="530"/>
      <c r="Y128" s="530"/>
      <c r="Z128" s="530"/>
      <c r="AA128" s="539"/>
    </row>
    <row r="129" spans="1:27" ht="18" customHeight="1">
      <c r="A129" s="537"/>
      <c r="B129" s="530"/>
      <c r="C129" s="531"/>
      <c r="D129" s="191" t="s">
        <v>5</v>
      </c>
      <c r="E129" s="454"/>
      <c r="F129" s="454"/>
      <c r="G129" s="191"/>
      <c r="H129" s="98" t="str">
        <f>(C8)</f>
        <v>STUDIA DRUGIEGO STOPNIA (1,5-letnie)</v>
      </c>
      <c r="I129" s="469"/>
      <c r="J129" s="98"/>
      <c r="K129" s="98"/>
      <c r="L129" s="98"/>
      <c r="M129" s="98"/>
      <c r="N129" s="98"/>
      <c r="O129" s="98"/>
      <c r="P129" s="3"/>
      <c r="Q129" s="3"/>
      <c r="R129" s="3"/>
      <c r="S129" s="4"/>
      <c r="T129" s="534"/>
      <c r="U129" s="535"/>
      <c r="V129" s="535"/>
      <c r="W129" s="535"/>
      <c r="X129" s="535"/>
      <c r="Y129" s="535"/>
      <c r="Z129" s="535"/>
      <c r="AA129" s="536"/>
    </row>
    <row r="130" spans="1:27" ht="18" customHeight="1">
      <c r="A130" s="537" t="s">
        <v>193</v>
      </c>
      <c r="B130" s="530"/>
      <c r="C130" s="531"/>
      <c r="D130" s="191" t="s">
        <v>7</v>
      </c>
      <c r="E130" s="454"/>
      <c r="F130" s="454"/>
      <c r="G130" s="191"/>
      <c r="H130" s="98" t="str">
        <f>(C9)</f>
        <v>STUDIA STACJONARNE</v>
      </c>
      <c r="I130" s="469"/>
      <c r="J130" s="98"/>
      <c r="K130" s="98"/>
      <c r="L130" s="98"/>
      <c r="M130" s="98"/>
      <c r="N130" s="98"/>
      <c r="O130" s="98"/>
      <c r="P130" s="3"/>
      <c r="Q130" s="3"/>
      <c r="R130" s="3"/>
      <c r="S130" s="4"/>
      <c r="T130" s="823"/>
      <c r="U130" s="824"/>
      <c r="V130" s="824"/>
      <c r="W130" s="824"/>
      <c r="X130" s="824"/>
      <c r="Y130" s="824"/>
      <c r="Z130" s="824"/>
      <c r="AA130" s="825"/>
    </row>
    <row r="131" spans="1:27" ht="18" customHeight="1">
      <c r="A131" s="534" t="s">
        <v>22</v>
      </c>
      <c r="B131" s="535"/>
      <c r="C131" s="538"/>
      <c r="D131" s="191" t="s">
        <v>1</v>
      </c>
      <c r="E131" s="191"/>
      <c r="F131" s="191"/>
      <c r="G131" s="191"/>
      <c r="H131" s="98" t="str">
        <f>(C6)</f>
        <v>INŻYNIERIA ŚRODOWISKA</v>
      </c>
      <c r="I131" s="469"/>
      <c r="J131" s="98"/>
      <c r="K131" s="98"/>
      <c r="L131" s="98"/>
      <c r="M131" s="98"/>
      <c r="N131" s="98"/>
      <c r="O131" s="98"/>
      <c r="P131" s="3"/>
      <c r="Q131" s="3"/>
      <c r="R131" s="3"/>
      <c r="S131" s="4"/>
      <c r="T131" s="823" t="s">
        <v>194</v>
      </c>
      <c r="U131" s="824"/>
      <c r="V131" s="824"/>
      <c r="W131" s="824"/>
      <c r="X131" s="824"/>
      <c r="Y131" s="824"/>
      <c r="Z131" s="824"/>
      <c r="AA131" s="825"/>
    </row>
    <row r="132" spans="1:27" ht="18" customHeight="1">
      <c r="A132" s="537" t="s">
        <v>24</v>
      </c>
      <c r="B132" s="530"/>
      <c r="C132" s="531"/>
      <c r="D132" s="5" t="s">
        <v>195</v>
      </c>
      <c r="E132" s="191"/>
      <c r="F132" s="191"/>
      <c r="G132" s="191"/>
      <c r="H132" s="98" t="str">
        <f>H78</f>
        <v>INSTALACJE SANITARNE I PRZEMYSŁOWE</v>
      </c>
      <c r="I132" s="469"/>
      <c r="J132" s="3"/>
      <c r="K132" s="98"/>
      <c r="L132" s="98"/>
      <c r="M132" s="98"/>
      <c r="N132" s="98"/>
      <c r="O132" s="98"/>
      <c r="P132" s="3"/>
      <c r="Q132" s="3"/>
      <c r="R132" s="3"/>
      <c r="S132" s="4"/>
      <c r="T132" s="823" t="s">
        <v>23</v>
      </c>
      <c r="U132" s="824"/>
      <c r="V132" s="824"/>
      <c r="W132" s="824"/>
      <c r="X132" s="824"/>
      <c r="Y132" s="824"/>
      <c r="Z132" s="824"/>
      <c r="AA132" s="825"/>
    </row>
    <row r="133" spans="1:27" ht="18" customHeight="1" thickBot="1">
      <c r="A133" s="458"/>
      <c r="B133" s="459"/>
      <c r="C133" s="460"/>
      <c r="D133" s="5"/>
      <c r="E133" s="191"/>
      <c r="F133" s="191"/>
      <c r="G133" s="191"/>
      <c r="H133" s="191"/>
      <c r="I133" s="2"/>
      <c r="J133" s="191"/>
      <c r="K133" s="2"/>
      <c r="L133" s="98"/>
      <c r="M133" s="98"/>
      <c r="N133" s="98"/>
      <c r="O133" s="98"/>
      <c r="P133" s="3"/>
      <c r="Q133" s="3"/>
      <c r="R133" s="3"/>
      <c r="S133" s="4"/>
      <c r="T133" s="543"/>
      <c r="U133" s="544"/>
      <c r="V133" s="544"/>
      <c r="W133" s="544"/>
      <c r="X133" s="544"/>
      <c r="Y133" s="544"/>
      <c r="Z133" s="544"/>
      <c r="AA133" s="545"/>
    </row>
    <row r="134" spans="1:27" ht="8.25" customHeight="1" thickBot="1">
      <c r="A134" s="833"/>
      <c r="B134" s="833"/>
      <c r="C134" s="833"/>
      <c r="D134" s="833"/>
      <c r="E134" s="833"/>
      <c r="F134" s="833"/>
      <c r="G134" s="833"/>
      <c r="H134" s="833"/>
      <c r="I134" s="833"/>
      <c r="J134" s="833"/>
      <c r="K134" s="833"/>
      <c r="L134" s="833"/>
      <c r="M134" s="833"/>
      <c r="N134" s="833"/>
      <c r="O134" s="833"/>
      <c r="P134" s="833"/>
      <c r="Q134" s="833"/>
      <c r="R134" s="833"/>
      <c r="S134" s="833"/>
      <c r="T134" s="833"/>
      <c r="U134" s="833"/>
      <c r="V134" s="833"/>
      <c r="W134" s="833"/>
      <c r="X134" s="833"/>
      <c r="Y134" s="833"/>
      <c r="Z134" s="833"/>
      <c r="AA134" s="833"/>
    </row>
    <row r="135" spans="1:27" ht="18" customHeight="1">
      <c r="A135" s="657" t="s">
        <v>222</v>
      </c>
      <c r="B135" s="737" t="s">
        <v>26</v>
      </c>
      <c r="C135" s="556"/>
      <c r="D135" s="555" t="s">
        <v>27</v>
      </c>
      <c r="E135" s="556"/>
      <c r="F135" s="557"/>
      <c r="G135" s="561" t="s">
        <v>28</v>
      </c>
      <c r="H135" s="562"/>
      <c r="I135" s="562"/>
      <c r="J135" s="562"/>
      <c r="K135" s="562"/>
      <c r="L135" s="561" t="s">
        <v>198</v>
      </c>
      <c r="M135" s="562"/>
      <c r="N135" s="562"/>
      <c r="O135" s="562"/>
      <c r="P135" s="562"/>
      <c r="Q135" s="562"/>
      <c r="R135" s="562"/>
      <c r="S135" s="562"/>
      <c r="T135" s="562"/>
      <c r="U135" s="562"/>
      <c r="V135" s="562"/>
      <c r="W135" s="562"/>
      <c r="X135" s="562"/>
      <c r="Y135" s="562"/>
      <c r="Z135" s="562"/>
      <c r="AA135" s="563"/>
    </row>
    <row r="136" spans="1:27" ht="18" customHeight="1">
      <c r="A136" s="658"/>
      <c r="B136" s="738"/>
      <c r="C136" s="559"/>
      <c r="D136" s="558"/>
      <c r="E136" s="559"/>
      <c r="F136" s="560"/>
      <c r="G136" s="780" t="s">
        <v>30</v>
      </c>
      <c r="H136" s="567" t="s">
        <v>31</v>
      </c>
      <c r="I136" s="567"/>
      <c r="J136" s="567"/>
      <c r="K136" s="568"/>
      <c r="L136" s="583" t="s">
        <v>199</v>
      </c>
      <c r="M136" s="585"/>
      <c r="N136" s="585"/>
      <c r="O136" s="638"/>
      <c r="P136" s="583" t="s">
        <v>200</v>
      </c>
      <c r="Q136" s="585"/>
      <c r="R136" s="585"/>
      <c r="S136" s="794"/>
      <c r="T136" s="564" t="s">
        <v>201</v>
      </c>
      <c r="U136" s="585"/>
      <c r="V136" s="585"/>
      <c r="W136" s="638"/>
      <c r="X136" s="583" t="s">
        <v>202</v>
      </c>
      <c r="Y136" s="585"/>
      <c r="Z136" s="585"/>
      <c r="AA136" s="794"/>
    </row>
    <row r="137" spans="1:27" ht="18" customHeight="1">
      <c r="A137" s="658"/>
      <c r="B137" s="738"/>
      <c r="C137" s="559"/>
      <c r="D137" s="572" t="s">
        <v>39</v>
      </c>
      <c r="E137" s="844" t="s">
        <v>40</v>
      </c>
      <c r="F137" s="783" t="s">
        <v>12</v>
      </c>
      <c r="G137" s="781"/>
      <c r="H137" s="567" t="s">
        <v>41</v>
      </c>
      <c r="I137" s="567" t="s">
        <v>42</v>
      </c>
      <c r="J137" s="567" t="s">
        <v>46</v>
      </c>
      <c r="K137" s="568" t="s">
        <v>44</v>
      </c>
      <c r="L137" s="820" t="s">
        <v>223</v>
      </c>
      <c r="M137" s="821"/>
      <c r="N137" s="821"/>
      <c r="O137" s="821"/>
      <c r="P137" s="821"/>
      <c r="Q137" s="821"/>
      <c r="R137" s="821"/>
      <c r="S137" s="821"/>
      <c r="T137" s="821"/>
      <c r="U137" s="821"/>
      <c r="V137" s="821"/>
      <c r="W137" s="821"/>
      <c r="X137" s="821"/>
      <c r="Y137" s="821"/>
      <c r="Z137" s="821"/>
      <c r="AA137" s="822"/>
    </row>
    <row r="138" spans="1:27" ht="18" customHeight="1">
      <c r="A138" s="658"/>
      <c r="B138" s="738"/>
      <c r="C138" s="559"/>
      <c r="D138" s="572"/>
      <c r="E138" s="845"/>
      <c r="F138" s="784"/>
      <c r="G138" s="781"/>
      <c r="H138" s="567"/>
      <c r="I138" s="567"/>
      <c r="J138" s="567"/>
      <c r="K138" s="568"/>
      <c r="L138" s="569" t="s">
        <v>41</v>
      </c>
      <c r="M138" s="570" t="s">
        <v>42</v>
      </c>
      <c r="N138" s="776" t="s">
        <v>46</v>
      </c>
      <c r="O138" s="7" t="s">
        <v>203</v>
      </c>
      <c r="P138" s="569" t="s">
        <v>41</v>
      </c>
      <c r="Q138" s="570" t="s">
        <v>42</v>
      </c>
      <c r="R138" s="776" t="s">
        <v>46</v>
      </c>
      <c r="S138" s="7" t="s">
        <v>203</v>
      </c>
      <c r="T138" s="569" t="s">
        <v>41</v>
      </c>
      <c r="U138" s="570" t="s">
        <v>42</v>
      </c>
      <c r="V138" s="776" t="s">
        <v>46</v>
      </c>
      <c r="W138" s="7" t="s">
        <v>203</v>
      </c>
      <c r="X138" s="569" t="s">
        <v>41</v>
      </c>
      <c r="Y138" s="570" t="s">
        <v>42</v>
      </c>
      <c r="Z138" s="776" t="s">
        <v>46</v>
      </c>
      <c r="AA138" s="7" t="s">
        <v>203</v>
      </c>
    </row>
    <row r="139" spans="1:27" ht="18" customHeight="1" thickBot="1">
      <c r="A139" s="659"/>
      <c r="B139" s="739"/>
      <c r="C139" s="643"/>
      <c r="D139" s="573"/>
      <c r="E139" s="846"/>
      <c r="F139" s="785"/>
      <c r="G139" s="782"/>
      <c r="H139" s="580"/>
      <c r="I139" s="580"/>
      <c r="J139" s="580"/>
      <c r="K139" s="591"/>
      <c r="L139" s="786"/>
      <c r="M139" s="580"/>
      <c r="N139" s="777"/>
      <c r="O139" s="455" t="s">
        <v>83</v>
      </c>
      <c r="P139" s="786"/>
      <c r="Q139" s="580"/>
      <c r="R139" s="777"/>
      <c r="S139" s="455" t="s">
        <v>83</v>
      </c>
      <c r="T139" s="786"/>
      <c r="U139" s="580"/>
      <c r="V139" s="777"/>
      <c r="W139" s="455" t="s">
        <v>83</v>
      </c>
      <c r="X139" s="786"/>
      <c r="Y139" s="580"/>
      <c r="Z139" s="777"/>
      <c r="AA139" s="455" t="s">
        <v>83</v>
      </c>
    </row>
    <row r="140" spans="1:27" ht="18" customHeight="1" thickBot="1">
      <c r="A140" s="105" t="s">
        <v>109</v>
      </c>
      <c r="B140" s="587" t="s">
        <v>240</v>
      </c>
      <c r="C140" s="587"/>
      <c r="D140" s="587"/>
      <c r="E140" s="587"/>
      <c r="F140" s="587"/>
      <c r="G140" s="587"/>
      <c r="H140" s="587"/>
      <c r="I140" s="587"/>
      <c r="J140" s="587"/>
      <c r="K140" s="587"/>
      <c r="L140" s="799"/>
      <c r="M140" s="799"/>
      <c r="N140" s="799"/>
      <c r="O140" s="799"/>
      <c r="P140" s="799"/>
      <c r="Q140" s="799"/>
      <c r="R140" s="799"/>
      <c r="S140" s="799"/>
      <c r="T140" s="799"/>
      <c r="U140" s="799"/>
      <c r="V140" s="799"/>
      <c r="W140" s="799"/>
      <c r="X140" s="799"/>
      <c r="Y140" s="799"/>
      <c r="Z140" s="799"/>
      <c r="AA140" s="800"/>
    </row>
    <row r="141" spans="1:27" ht="18" customHeight="1">
      <c r="A141" s="19" t="s">
        <v>50</v>
      </c>
      <c r="B141" s="866" t="s">
        <v>241</v>
      </c>
      <c r="C141" s="867"/>
      <c r="D141" s="9">
        <v>1</v>
      </c>
      <c r="E141" s="189">
        <v>1</v>
      </c>
      <c r="F141" s="11">
        <v>3</v>
      </c>
      <c r="G141" s="307">
        <f>SUM(H141:K141)</f>
        <v>45</v>
      </c>
      <c r="H141" s="336">
        <f>(L141+P141+T141+X141)</f>
        <v>15</v>
      </c>
      <c r="I141" s="336">
        <f t="shared" ref="I141:K152" si="23">(M141+Q141+U141+Y141)</f>
        <v>0</v>
      </c>
      <c r="J141" s="336">
        <f t="shared" si="23"/>
        <v>0</v>
      </c>
      <c r="K141" s="336">
        <f t="shared" si="23"/>
        <v>30</v>
      </c>
      <c r="L141" s="337"/>
      <c r="M141" s="338"/>
      <c r="N141" s="339"/>
      <c r="O141" s="340"/>
      <c r="P141" s="337"/>
      <c r="Q141" s="341"/>
      <c r="R141" s="341"/>
      <c r="S141" s="342"/>
      <c r="T141" s="510">
        <v>15</v>
      </c>
      <c r="U141" s="341"/>
      <c r="V141" s="341"/>
      <c r="W141" s="342">
        <v>30</v>
      </c>
      <c r="X141" s="58"/>
      <c r="Y141" s="56"/>
      <c r="Z141" s="56"/>
      <c r="AA141" s="57"/>
    </row>
    <row r="142" spans="1:27" ht="18" customHeight="1">
      <c r="A142" s="28" t="s">
        <v>52</v>
      </c>
      <c r="B142" s="853" t="s">
        <v>242</v>
      </c>
      <c r="C142" s="854"/>
      <c r="D142" s="61"/>
      <c r="E142" s="188">
        <v>2</v>
      </c>
      <c r="F142" s="62">
        <v>2</v>
      </c>
      <c r="G142" s="316">
        <f>SUM(H142:K142)</f>
        <v>30</v>
      </c>
      <c r="H142" s="343">
        <f>(L142+P142+T142+X142)</f>
        <v>15</v>
      </c>
      <c r="I142" s="343">
        <f t="shared" si="23"/>
        <v>0</v>
      </c>
      <c r="J142" s="343">
        <f t="shared" si="23"/>
        <v>0</v>
      </c>
      <c r="K142" s="343">
        <f t="shared" si="23"/>
        <v>15</v>
      </c>
      <c r="L142" s="344"/>
      <c r="M142" s="345"/>
      <c r="N142" s="345"/>
      <c r="O142" s="346"/>
      <c r="P142" s="347">
        <v>15</v>
      </c>
      <c r="Q142" s="347"/>
      <c r="R142" s="347"/>
      <c r="S142" s="348">
        <v>15</v>
      </c>
      <c r="T142" s="347"/>
      <c r="U142" s="347"/>
      <c r="V142" s="347"/>
      <c r="W142" s="348"/>
      <c r="X142" s="65"/>
      <c r="Y142" s="63"/>
      <c r="Z142" s="63"/>
      <c r="AA142" s="64"/>
    </row>
    <row r="143" spans="1:27" ht="18" customHeight="1">
      <c r="A143" s="28" t="s">
        <v>54</v>
      </c>
      <c r="B143" s="853" t="s">
        <v>243</v>
      </c>
      <c r="C143" s="854"/>
      <c r="D143" s="61"/>
      <c r="E143" s="188">
        <v>2</v>
      </c>
      <c r="F143" s="62">
        <v>2</v>
      </c>
      <c r="G143" s="316">
        <f>SUM(H143:K143)</f>
        <v>30</v>
      </c>
      <c r="H143" s="343">
        <f t="shared" ref="H143:H152" si="24">(L143+P143+T143+X143)</f>
        <v>15</v>
      </c>
      <c r="I143" s="343">
        <f t="shared" si="23"/>
        <v>0</v>
      </c>
      <c r="J143" s="343">
        <f t="shared" si="23"/>
        <v>0</v>
      </c>
      <c r="K143" s="343">
        <f t="shared" si="23"/>
        <v>15</v>
      </c>
      <c r="L143" s="344"/>
      <c r="M143" s="345"/>
      <c r="N143" s="345"/>
      <c r="O143" s="346"/>
      <c r="P143" s="347">
        <v>15</v>
      </c>
      <c r="Q143" s="347"/>
      <c r="R143" s="347"/>
      <c r="S143" s="348">
        <v>15</v>
      </c>
      <c r="T143" s="347"/>
      <c r="U143" s="347"/>
      <c r="V143" s="347"/>
      <c r="W143" s="348"/>
      <c r="X143" s="65"/>
      <c r="Y143" s="63"/>
      <c r="Z143" s="63"/>
      <c r="AA143" s="64"/>
    </row>
    <row r="144" spans="1:27" ht="18" customHeight="1">
      <c r="A144" s="28" t="s">
        <v>56</v>
      </c>
      <c r="B144" s="853" t="s">
        <v>244</v>
      </c>
      <c r="C144" s="865"/>
      <c r="D144" s="61">
        <v>1</v>
      </c>
      <c r="E144" s="188">
        <v>1</v>
      </c>
      <c r="F144" s="62">
        <v>3</v>
      </c>
      <c r="G144" s="316">
        <f>SUM(H144:K144)</f>
        <v>45</v>
      </c>
      <c r="H144" s="343">
        <f t="shared" si="24"/>
        <v>15</v>
      </c>
      <c r="I144" s="343">
        <f t="shared" si="23"/>
        <v>0</v>
      </c>
      <c r="J144" s="343">
        <f t="shared" si="23"/>
        <v>0</v>
      </c>
      <c r="K144" s="343">
        <f t="shared" si="23"/>
        <v>30</v>
      </c>
      <c r="L144" s="344"/>
      <c r="M144" s="345"/>
      <c r="N144" s="345"/>
      <c r="O144" s="346"/>
      <c r="P144" s="510">
        <v>15</v>
      </c>
      <c r="Q144" s="347"/>
      <c r="R144" s="347"/>
      <c r="S144" s="348">
        <v>30</v>
      </c>
      <c r="T144" s="347"/>
      <c r="U144" s="347"/>
      <c r="V144" s="347"/>
      <c r="W144" s="348"/>
      <c r="X144" s="65"/>
      <c r="Y144" s="63"/>
      <c r="Z144" s="63"/>
      <c r="AA144" s="64"/>
    </row>
    <row r="145" spans="1:29" ht="18" customHeight="1">
      <c r="A145" s="28" t="s">
        <v>58</v>
      </c>
      <c r="B145" s="853" t="s">
        <v>245</v>
      </c>
      <c r="C145" s="865"/>
      <c r="D145" s="61">
        <v>1</v>
      </c>
      <c r="E145" s="188">
        <v>1</v>
      </c>
      <c r="F145" s="62">
        <v>3</v>
      </c>
      <c r="G145" s="316">
        <f>SUM(H145:K145)</f>
        <v>45</v>
      </c>
      <c r="H145" s="343">
        <f t="shared" si="24"/>
        <v>15</v>
      </c>
      <c r="I145" s="343"/>
      <c r="J145" s="343"/>
      <c r="K145" s="343">
        <f t="shared" si="23"/>
        <v>30</v>
      </c>
      <c r="L145" s="344"/>
      <c r="M145" s="345"/>
      <c r="N145" s="345"/>
      <c r="O145" s="346"/>
      <c r="P145" s="510">
        <v>15</v>
      </c>
      <c r="Q145" s="347"/>
      <c r="R145" s="347"/>
      <c r="S145" s="348">
        <v>30</v>
      </c>
      <c r="T145" s="347"/>
      <c r="U145" s="347"/>
      <c r="V145" s="347"/>
      <c r="W145" s="348"/>
      <c r="X145" s="65"/>
      <c r="Y145" s="63"/>
      <c r="Z145" s="63"/>
      <c r="AA145" s="64"/>
      <c r="AB145" s="469"/>
      <c r="AC145" s="469"/>
    </row>
    <row r="146" spans="1:29" ht="18" customHeight="1">
      <c r="A146" s="28" t="s">
        <v>60</v>
      </c>
      <c r="B146" s="853" t="s">
        <v>246</v>
      </c>
      <c r="C146" s="865"/>
      <c r="D146" s="61">
        <v>1</v>
      </c>
      <c r="E146" s="188">
        <v>1</v>
      </c>
      <c r="F146" s="62">
        <v>3</v>
      </c>
      <c r="G146" s="316">
        <f t="shared" ref="G146:G152" si="25">SUM(H146:K146)</f>
        <v>40</v>
      </c>
      <c r="H146" s="343">
        <f t="shared" si="24"/>
        <v>20</v>
      </c>
      <c r="I146" s="343">
        <f t="shared" si="23"/>
        <v>0</v>
      </c>
      <c r="J146" s="343">
        <f t="shared" si="23"/>
        <v>0</v>
      </c>
      <c r="K146" s="343">
        <f t="shared" si="23"/>
        <v>20</v>
      </c>
      <c r="L146" s="510">
        <v>20</v>
      </c>
      <c r="M146" s="345"/>
      <c r="N146" s="345"/>
      <c r="O146" s="346">
        <v>20</v>
      </c>
      <c r="P146" s="347"/>
      <c r="Q146" s="347"/>
      <c r="R146" s="347"/>
      <c r="S146" s="348"/>
      <c r="T146" s="347"/>
      <c r="U146" s="347"/>
      <c r="V146" s="347"/>
      <c r="W146" s="348"/>
      <c r="X146" s="65"/>
      <c r="Y146" s="63"/>
      <c r="Z146" s="63"/>
      <c r="AA146" s="64"/>
      <c r="AB146" s="469"/>
      <c r="AC146" s="469"/>
    </row>
    <row r="147" spans="1:29" ht="18" customHeight="1">
      <c r="A147" s="28" t="s">
        <v>98</v>
      </c>
      <c r="B147" s="853" t="s">
        <v>247</v>
      </c>
      <c r="C147" s="854"/>
      <c r="D147" s="61">
        <v>1</v>
      </c>
      <c r="E147" s="188">
        <v>1</v>
      </c>
      <c r="F147" s="62">
        <v>3</v>
      </c>
      <c r="G147" s="316">
        <f t="shared" si="25"/>
        <v>60</v>
      </c>
      <c r="H147" s="343">
        <f t="shared" si="24"/>
        <v>30</v>
      </c>
      <c r="I147" s="343">
        <f t="shared" si="23"/>
        <v>0</v>
      </c>
      <c r="J147" s="343">
        <f t="shared" si="23"/>
        <v>0</v>
      </c>
      <c r="K147" s="343">
        <f t="shared" si="23"/>
        <v>30</v>
      </c>
      <c r="L147" s="344"/>
      <c r="M147" s="345"/>
      <c r="N147" s="345"/>
      <c r="O147" s="346"/>
      <c r="P147" s="510">
        <v>30</v>
      </c>
      <c r="Q147" s="347"/>
      <c r="R147" s="347"/>
      <c r="S147" s="348">
        <v>30</v>
      </c>
      <c r="T147" s="347"/>
      <c r="U147" s="347"/>
      <c r="V147" s="347"/>
      <c r="W147" s="348"/>
      <c r="X147" s="65"/>
      <c r="Y147" s="63"/>
      <c r="Z147" s="63"/>
      <c r="AA147" s="64"/>
      <c r="AB147" s="469"/>
      <c r="AC147" s="469"/>
    </row>
    <row r="148" spans="1:29" ht="18" customHeight="1">
      <c r="A148" s="28" t="s">
        <v>100</v>
      </c>
      <c r="B148" s="853" t="s">
        <v>248</v>
      </c>
      <c r="C148" s="854"/>
      <c r="D148" s="61"/>
      <c r="E148" s="188">
        <v>2</v>
      </c>
      <c r="F148" s="62">
        <v>2</v>
      </c>
      <c r="G148" s="316">
        <f t="shared" si="25"/>
        <v>45</v>
      </c>
      <c r="H148" s="343">
        <f t="shared" si="24"/>
        <v>15</v>
      </c>
      <c r="I148" s="343">
        <f t="shared" si="23"/>
        <v>0</v>
      </c>
      <c r="J148" s="343">
        <f t="shared" si="23"/>
        <v>0</v>
      </c>
      <c r="K148" s="343">
        <f t="shared" si="23"/>
        <v>30</v>
      </c>
      <c r="L148" s="344"/>
      <c r="M148" s="345"/>
      <c r="N148" s="345"/>
      <c r="O148" s="346"/>
      <c r="P148" s="347">
        <v>15</v>
      </c>
      <c r="Q148" s="347"/>
      <c r="R148" s="347"/>
      <c r="S148" s="348">
        <v>30</v>
      </c>
      <c r="T148" s="347"/>
      <c r="U148" s="347"/>
      <c r="V148" s="347"/>
      <c r="W148" s="348"/>
      <c r="X148" s="65"/>
      <c r="Y148" s="63"/>
      <c r="Z148" s="63"/>
      <c r="AA148" s="64"/>
      <c r="AB148" s="469"/>
      <c r="AC148" s="469"/>
    </row>
    <row r="149" spans="1:29" ht="18" customHeight="1">
      <c r="A149" s="28" t="s">
        <v>102</v>
      </c>
      <c r="B149" s="853" t="s">
        <v>249</v>
      </c>
      <c r="C149" s="854"/>
      <c r="D149" s="61"/>
      <c r="E149" s="188">
        <v>2</v>
      </c>
      <c r="F149" s="62">
        <v>3</v>
      </c>
      <c r="G149" s="316">
        <f t="shared" si="25"/>
        <v>30</v>
      </c>
      <c r="H149" s="343">
        <f t="shared" si="24"/>
        <v>10</v>
      </c>
      <c r="I149" s="343">
        <f t="shared" si="23"/>
        <v>0</v>
      </c>
      <c r="J149" s="343">
        <f t="shared" si="23"/>
        <v>0</v>
      </c>
      <c r="K149" s="343">
        <f t="shared" si="23"/>
        <v>20</v>
      </c>
      <c r="L149" s="344">
        <v>10</v>
      </c>
      <c r="M149" s="345"/>
      <c r="N149" s="345"/>
      <c r="O149" s="346">
        <v>20</v>
      </c>
      <c r="P149" s="347"/>
      <c r="Q149" s="347"/>
      <c r="R149" s="347"/>
      <c r="S149" s="348"/>
      <c r="T149" s="347"/>
      <c r="U149" s="347"/>
      <c r="V149" s="347"/>
      <c r="W149" s="348"/>
      <c r="X149" s="65"/>
      <c r="Y149" s="63"/>
      <c r="Z149" s="63"/>
      <c r="AA149" s="64"/>
      <c r="AB149" s="469"/>
      <c r="AC149" s="469"/>
    </row>
    <row r="150" spans="1:29" ht="18" customHeight="1">
      <c r="A150" s="28" t="s">
        <v>104</v>
      </c>
      <c r="B150" s="853" t="s">
        <v>250</v>
      </c>
      <c r="C150" s="854"/>
      <c r="D150" s="61"/>
      <c r="E150" s="188">
        <v>2</v>
      </c>
      <c r="F150" s="62">
        <v>3</v>
      </c>
      <c r="G150" s="316">
        <f t="shared" si="25"/>
        <v>30</v>
      </c>
      <c r="H150" s="343">
        <f t="shared" si="24"/>
        <v>10</v>
      </c>
      <c r="I150" s="343">
        <f t="shared" si="23"/>
        <v>0</v>
      </c>
      <c r="J150" s="343">
        <f t="shared" si="23"/>
        <v>0</v>
      </c>
      <c r="K150" s="343">
        <f t="shared" si="23"/>
        <v>20</v>
      </c>
      <c r="L150" s="344">
        <v>10</v>
      </c>
      <c r="M150" s="345"/>
      <c r="N150" s="345"/>
      <c r="O150" s="346">
        <v>20</v>
      </c>
      <c r="P150" s="347"/>
      <c r="Q150" s="347"/>
      <c r="R150" s="347"/>
      <c r="S150" s="348"/>
      <c r="T150" s="347"/>
      <c r="U150" s="347"/>
      <c r="V150" s="347"/>
      <c r="W150" s="348"/>
      <c r="X150" s="65"/>
      <c r="Y150" s="63"/>
      <c r="Z150" s="63"/>
      <c r="AA150" s="64"/>
      <c r="AB150" s="469"/>
      <c r="AC150" s="469"/>
    </row>
    <row r="151" spans="1:29" ht="18" customHeight="1">
      <c r="A151" s="28" t="s">
        <v>121</v>
      </c>
      <c r="B151" s="855" t="s">
        <v>251</v>
      </c>
      <c r="C151" s="856"/>
      <c r="D151" s="61"/>
      <c r="E151" s="188">
        <v>2</v>
      </c>
      <c r="F151" s="62">
        <v>2</v>
      </c>
      <c r="G151" s="316">
        <f>SUM(H151:K151)</f>
        <v>30</v>
      </c>
      <c r="H151" s="343">
        <f t="shared" ref="H151:K151" si="26">(L151+P151+T151+X151)</f>
        <v>15</v>
      </c>
      <c r="I151" s="343">
        <f t="shared" si="26"/>
        <v>0</v>
      </c>
      <c r="J151" s="343">
        <f t="shared" si="26"/>
        <v>0</v>
      </c>
      <c r="K151" s="343">
        <f t="shared" si="26"/>
        <v>15</v>
      </c>
      <c r="L151" s="349"/>
      <c r="M151" s="350"/>
      <c r="N151" s="350"/>
      <c r="O151" s="351"/>
      <c r="P151" s="347">
        <v>15</v>
      </c>
      <c r="Q151" s="347"/>
      <c r="R151" s="347"/>
      <c r="S151" s="348">
        <v>15</v>
      </c>
      <c r="T151" s="347"/>
      <c r="U151" s="347"/>
      <c r="V151" s="347"/>
      <c r="W151" s="348"/>
      <c r="X151" s="65"/>
      <c r="Y151" s="63"/>
      <c r="Z151" s="63"/>
      <c r="AA151" s="64"/>
      <c r="AB151" s="469"/>
      <c r="AC151" s="469"/>
    </row>
    <row r="152" spans="1:29" ht="18" customHeight="1">
      <c r="A152" s="28" t="s">
        <v>123</v>
      </c>
      <c r="B152" s="855" t="s">
        <v>140</v>
      </c>
      <c r="C152" s="856"/>
      <c r="D152" s="61"/>
      <c r="E152" s="188">
        <v>1</v>
      </c>
      <c r="F152" s="62">
        <v>2</v>
      </c>
      <c r="G152" s="316">
        <f t="shared" si="25"/>
        <v>30</v>
      </c>
      <c r="H152" s="343">
        <f t="shared" si="24"/>
        <v>0</v>
      </c>
      <c r="I152" s="343">
        <f t="shared" si="23"/>
        <v>0</v>
      </c>
      <c r="J152" s="343">
        <f t="shared" si="23"/>
        <v>0</v>
      </c>
      <c r="K152" s="343">
        <f t="shared" si="23"/>
        <v>30</v>
      </c>
      <c r="L152" s="349"/>
      <c r="M152" s="350"/>
      <c r="N152" s="350"/>
      <c r="O152" s="351"/>
      <c r="P152" s="347"/>
      <c r="Q152" s="347"/>
      <c r="R152" s="347"/>
      <c r="S152" s="348"/>
      <c r="T152" s="347"/>
      <c r="U152" s="347"/>
      <c r="V152" s="347"/>
      <c r="W152" s="348">
        <v>30</v>
      </c>
      <c r="X152" s="65"/>
      <c r="Y152" s="63"/>
      <c r="Z152" s="63"/>
      <c r="AA152" s="64"/>
      <c r="AB152" s="469"/>
      <c r="AC152" s="469"/>
    </row>
    <row r="153" spans="1:29" ht="36" customHeight="1">
      <c r="A153" s="28" t="s">
        <v>125</v>
      </c>
      <c r="B153" s="855" t="s">
        <v>252</v>
      </c>
      <c r="C153" s="856"/>
      <c r="D153" s="61"/>
      <c r="E153" s="188"/>
      <c r="F153" s="62">
        <v>20</v>
      </c>
      <c r="G153" s="28"/>
      <c r="H153" s="31"/>
      <c r="I153" s="32"/>
      <c r="J153" s="32"/>
      <c r="K153" s="76"/>
      <c r="L153" s="65"/>
      <c r="M153" s="63"/>
      <c r="N153" s="63"/>
      <c r="O153" s="64"/>
      <c r="P153" s="65"/>
      <c r="Q153" s="63"/>
      <c r="R153" s="63"/>
      <c r="S153" s="64"/>
      <c r="T153" s="65"/>
      <c r="U153" s="63"/>
      <c r="V153" s="63"/>
      <c r="W153" s="64"/>
      <c r="X153" s="65"/>
      <c r="Y153" s="63"/>
      <c r="Z153" s="63"/>
      <c r="AA153" s="64"/>
      <c r="AB153" s="469"/>
      <c r="AC153" s="469"/>
    </row>
    <row r="154" spans="1:29" ht="18" customHeight="1" thickBot="1">
      <c r="A154" s="28"/>
      <c r="B154" s="597"/>
      <c r="C154" s="598"/>
      <c r="D154" s="17"/>
      <c r="E154" s="18"/>
      <c r="F154" s="18"/>
      <c r="G154" s="28"/>
      <c r="H154" s="20"/>
      <c r="I154" s="20"/>
      <c r="J154" s="20"/>
      <c r="K154" s="21"/>
      <c r="L154" s="35"/>
      <c r="M154" s="36"/>
      <c r="N154" s="37"/>
      <c r="O154" s="38"/>
      <c r="P154" s="39"/>
      <c r="Q154" s="40"/>
      <c r="R154" s="36"/>
      <c r="S154" s="38"/>
      <c r="T154" s="41"/>
      <c r="U154" s="36"/>
      <c r="V154" s="36"/>
      <c r="W154" s="38"/>
      <c r="X154" s="41"/>
      <c r="Y154" s="36"/>
      <c r="Z154" s="36"/>
      <c r="AA154" s="38"/>
      <c r="AB154" s="469"/>
      <c r="AC154" s="469"/>
    </row>
    <row r="155" spans="1:29" ht="18" customHeight="1" thickTop="1">
      <c r="A155" s="112"/>
      <c r="B155" s="847" t="s">
        <v>62</v>
      </c>
      <c r="C155" s="848"/>
      <c r="D155" s="857">
        <f t="shared" ref="D155:AA155" si="27">SUM(D141:D154)</f>
        <v>5</v>
      </c>
      <c r="E155" s="851">
        <f>SUM(E141:E154)</f>
        <v>18</v>
      </c>
      <c r="F155" s="861">
        <f t="shared" si="27"/>
        <v>51</v>
      </c>
      <c r="G155" s="859">
        <f t="shared" si="27"/>
        <v>460</v>
      </c>
      <c r="H155" s="851">
        <f t="shared" si="27"/>
        <v>175</v>
      </c>
      <c r="I155" s="851">
        <f t="shared" si="27"/>
        <v>0</v>
      </c>
      <c r="J155" s="851">
        <f t="shared" si="27"/>
        <v>0</v>
      </c>
      <c r="K155" s="861">
        <f t="shared" si="27"/>
        <v>285</v>
      </c>
      <c r="L155" s="84">
        <f t="shared" si="27"/>
        <v>40</v>
      </c>
      <c r="M155" s="85">
        <f t="shared" si="27"/>
        <v>0</v>
      </c>
      <c r="N155" s="85">
        <f t="shared" si="27"/>
        <v>0</v>
      </c>
      <c r="O155" s="86">
        <f t="shared" si="27"/>
        <v>60</v>
      </c>
      <c r="P155" s="84">
        <f t="shared" si="27"/>
        <v>120</v>
      </c>
      <c r="Q155" s="85">
        <f>SUM(Q141:Q154)</f>
        <v>0</v>
      </c>
      <c r="R155" s="85">
        <f t="shared" si="27"/>
        <v>0</v>
      </c>
      <c r="S155" s="87">
        <f t="shared" si="27"/>
        <v>165</v>
      </c>
      <c r="T155" s="88">
        <f t="shared" si="27"/>
        <v>15</v>
      </c>
      <c r="U155" s="85">
        <f t="shared" si="27"/>
        <v>0</v>
      </c>
      <c r="V155" s="85">
        <f t="shared" si="27"/>
        <v>0</v>
      </c>
      <c r="W155" s="86">
        <f t="shared" si="27"/>
        <v>60</v>
      </c>
      <c r="X155" s="84">
        <f t="shared" si="27"/>
        <v>0</v>
      </c>
      <c r="Y155" s="85">
        <f t="shared" si="27"/>
        <v>0</v>
      </c>
      <c r="Z155" s="85">
        <f t="shared" si="27"/>
        <v>0</v>
      </c>
      <c r="AA155" s="87">
        <f t="shared" si="27"/>
        <v>0</v>
      </c>
      <c r="AB155" s="469"/>
      <c r="AC155" s="469"/>
    </row>
    <row r="156" spans="1:29" ht="18" customHeight="1" thickBot="1">
      <c r="A156" s="118"/>
      <c r="B156" s="849"/>
      <c r="C156" s="850"/>
      <c r="D156" s="858"/>
      <c r="E156" s="852"/>
      <c r="F156" s="862"/>
      <c r="G156" s="860"/>
      <c r="H156" s="852"/>
      <c r="I156" s="852"/>
      <c r="J156" s="852"/>
      <c r="K156" s="862"/>
      <c r="L156" s="838">
        <f>SUM(L155:O155)</f>
        <v>100</v>
      </c>
      <c r="M156" s="839"/>
      <c r="N156" s="839"/>
      <c r="O156" s="840"/>
      <c r="P156" s="838">
        <f>SUM(P155:S155)</f>
        <v>285</v>
      </c>
      <c r="Q156" s="839"/>
      <c r="R156" s="839"/>
      <c r="S156" s="840"/>
      <c r="T156" s="838">
        <f>SUM(T155:W155)</f>
        <v>75</v>
      </c>
      <c r="U156" s="839"/>
      <c r="V156" s="839"/>
      <c r="W156" s="840"/>
      <c r="X156" s="838">
        <f>SUM(X155:AA155)</f>
        <v>0</v>
      </c>
      <c r="Y156" s="839"/>
      <c r="Z156" s="839"/>
      <c r="AA156" s="840"/>
      <c r="AB156" s="469"/>
      <c r="AC156" s="469"/>
    </row>
    <row r="157" spans="1:29" ht="18" customHeight="1">
      <c r="A157" s="618" t="s">
        <v>253</v>
      </c>
      <c r="B157" s="619"/>
      <c r="C157" s="620"/>
      <c r="D157" s="801" t="s">
        <v>39</v>
      </c>
      <c r="E157" s="765" t="s">
        <v>40</v>
      </c>
      <c r="F157" s="783" t="s">
        <v>12</v>
      </c>
      <c r="G157" s="816" t="s">
        <v>30</v>
      </c>
      <c r="H157" s="567" t="s">
        <v>41</v>
      </c>
      <c r="I157" s="567" t="s">
        <v>42</v>
      </c>
      <c r="J157" s="567" t="s">
        <v>46</v>
      </c>
      <c r="K157" s="568" t="s">
        <v>44</v>
      </c>
      <c r="L157" s="760" t="s">
        <v>199</v>
      </c>
      <c r="M157" s="761"/>
      <c r="N157" s="761"/>
      <c r="O157" s="653"/>
      <c r="P157" s="760" t="s">
        <v>200</v>
      </c>
      <c r="Q157" s="761"/>
      <c r="R157" s="761"/>
      <c r="S157" s="762"/>
      <c r="T157" s="767" t="s">
        <v>201</v>
      </c>
      <c r="U157" s="761"/>
      <c r="V157" s="761"/>
      <c r="W157" s="653"/>
      <c r="X157" s="760" t="s">
        <v>202</v>
      </c>
      <c r="Y157" s="761"/>
      <c r="Z157" s="761"/>
      <c r="AA157" s="762"/>
      <c r="AB157" s="469"/>
      <c r="AC157" s="469"/>
    </row>
    <row r="158" spans="1:29" ht="18" customHeight="1">
      <c r="A158" s="618"/>
      <c r="B158" s="619"/>
      <c r="C158" s="620"/>
      <c r="D158" s="802"/>
      <c r="E158" s="765"/>
      <c r="F158" s="784"/>
      <c r="G158" s="781"/>
      <c r="H158" s="567"/>
      <c r="I158" s="567"/>
      <c r="J158" s="567"/>
      <c r="K158" s="568"/>
      <c r="L158" s="569" t="s">
        <v>41</v>
      </c>
      <c r="M158" s="570" t="s">
        <v>42</v>
      </c>
      <c r="N158" s="776" t="s">
        <v>46</v>
      </c>
      <c r="O158" s="43" t="s">
        <v>203</v>
      </c>
      <c r="P158" s="569" t="s">
        <v>41</v>
      </c>
      <c r="Q158" s="570" t="s">
        <v>42</v>
      </c>
      <c r="R158" s="776" t="s">
        <v>46</v>
      </c>
      <c r="S158" s="43" t="s">
        <v>203</v>
      </c>
      <c r="T158" s="569" t="s">
        <v>41</v>
      </c>
      <c r="U158" s="570" t="s">
        <v>42</v>
      </c>
      <c r="V158" s="776" t="s">
        <v>46</v>
      </c>
      <c r="W158" s="43" t="s">
        <v>203</v>
      </c>
      <c r="X158" s="569" t="s">
        <v>41</v>
      </c>
      <c r="Y158" s="570" t="s">
        <v>42</v>
      </c>
      <c r="Z158" s="776" t="s">
        <v>46</v>
      </c>
      <c r="AA158" s="43" t="s">
        <v>203</v>
      </c>
      <c r="AB158" s="469"/>
      <c r="AC158" s="469"/>
    </row>
    <row r="159" spans="1:29" ht="18" customHeight="1" thickBot="1">
      <c r="A159" s="618"/>
      <c r="B159" s="619"/>
      <c r="C159" s="620"/>
      <c r="D159" s="803"/>
      <c r="E159" s="766"/>
      <c r="F159" s="785"/>
      <c r="G159" s="782"/>
      <c r="H159" s="580"/>
      <c r="I159" s="580"/>
      <c r="J159" s="580"/>
      <c r="K159" s="591"/>
      <c r="L159" s="786"/>
      <c r="M159" s="580"/>
      <c r="N159" s="777"/>
      <c r="O159" s="455" t="s">
        <v>83</v>
      </c>
      <c r="P159" s="786"/>
      <c r="Q159" s="580"/>
      <c r="R159" s="777"/>
      <c r="S159" s="455" t="s">
        <v>83</v>
      </c>
      <c r="T159" s="786"/>
      <c r="U159" s="580"/>
      <c r="V159" s="777"/>
      <c r="W159" s="455" t="s">
        <v>83</v>
      </c>
      <c r="X159" s="786"/>
      <c r="Y159" s="580"/>
      <c r="Z159" s="777"/>
      <c r="AA159" s="455" t="s">
        <v>83</v>
      </c>
      <c r="AB159" s="469"/>
      <c r="AC159" s="469"/>
    </row>
    <row r="160" spans="1:29" ht="18" customHeight="1">
      <c r="A160" s="618"/>
      <c r="B160" s="619"/>
      <c r="C160" s="620"/>
      <c r="D160" s="863">
        <f t="shared" ref="D160:K160" si="28">SUM(D49,D103,D155)</f>
        <v>8</v>
      </c>
      <c r="E160" s="863">
        <f t="shared" si="28"/>
        <v>43</v>
      </c>
      <c r="F160" s="863">
        <f t="shared" si="28"/>
        <v>90</v>
      </c>
      <c r="G160" s="763">
        <f t="shared" si="28"/>
        <v>925</v>
      </c>
      <c r="H160" s="768">
        <f t="shared" si="28"/>
        <v>400</v>
      </c>
      <c r="I160" s="768">
        <f t="shared" si="28"/>
        <v>30</v>
      </c>
      <c r="J160" s="768">
        <f t="shared" si="28"/>
        <v>105</v>
      </c>
      <c r="K160" s="758">
        <f t="shared" si="28"/>
        <v>390</v>
      </c>
      <c r="L160" s="482">
        <f t="shared" ref="L160:W160" si="29">L155+L103+L49</f>
        <v>130</v>
      </c>
      <c r="M160" s="482">
        <f t="shared" si="29"/>
        <v>30</v>
      </c>
      <c r="N160" s="482">
        <f t="shared" si="29"/>
        <v>75</v>
      </c>
      <c r="O160" s="482">
        <f t="shared" si="29"/>
        <v>90</v>
      </c>
      <c r="P160" s="482">
        <f t="shared" si="29"/>
        <v>210</v>
      </c>
      <c r="Q160" s="482">
        <f t="shared" si="29"/>
        <v>0</v>
      </c>
      <c r="R160" s="482">
        <f t="shared" si="29"/>
        <v>0</v>
      </c>
      <c r="S160" s="482">
        <f t="shared" si="29"/>
        <v>240</v>
      </c>
      <c r="T160" s="482">
        <f t="shared" si="29"/>
        <v>60</v>
      </c>
      <c r="U160" s="482">
        <f t="shared" si="29"/>
        <v>0</v>
      </c>
      <c r="V160" s="482">
        <f t="shared" si="29"/>
        <v>30</v>
      </c>
      <c r="W160" s="482">
        <f t="shared" si="29"/>
        <v>60</v>
      </c>
      <c r="X160" s="482">
        <f>SUM(X103,X155)</f>
        <v>0</v>
      </c>
      <c r="Y160" s="483">
        <f>SUM(Y103,Y155)</f>
        <v>0</v>
      </c>
      <c r="Z160" s="483">
        <f>SUM(Z103,Z155)</f>
        <v>0</v>
      </c>
      <c r="AA160" s="484">
        <f>SUM(AA103,AA155)</f>
        <v>0</v>
      </c>
      <c r="AB160" s="469"/>
      <c r="AC160" s="481" t="s">
        <v>64</v>
      </c>
    </row>
    <row r="161" spans="1:29" ht="18" customHeight="1" thickBot="1">
      <c r="A161" s="618"/>
      <c r="B161" s="619"/>
      <c r="C161" s="620"/>
      <c r="D161" s="864"/>
      <c r="E161" s="864"/>
      <c r="F161" s="864"/>
      <c r="G161" s="764"/>
      <c r="H161" s="769"/>
      <c r="I161" s="769"/>
      <c r="J161" s="769"/>
      <c r="K161" s="759"/>
      <c r="L161" s="814">
        <f>SUM(L160:O160)</f>
        <v>325</v>
      </c>
      <c r="M161" s="651"/>
      <c r="N161" s="651"/>
      <c r="O161" s="815"/>
      <c r="P161" s="814">
        <f>SUM(P160:S160)</f>
        <v>450</v>
      </c>
      <c r="Q161" s="651"/>
      <c r="R161" s="651"/>
      <c r="S161" s="815"/>
      <c r="T161" s="814">
        <f>SUM(T160:W160)</f>
        <v>150</v>
      </c>
      <c r="U161" s="651"/>
      <c r="V161" s="651"/>
      <c r="W161" s="815"/>
      <c r="X161" s="814">
        <f>SUM(X160:AA160)</f>
        <v>0</v>
      </c>
      <c r="Y161" s="651"/>
      <c r="Z161" s="651"/>
      <c r="AA161" s="815"/>
      <c r="AB161" s="469"/>
      <c r="AC161" s="481">
        <f>SUM(L161:AA161)</f>
        <v>925</v>
      </c>
    </row>
    <row r="162" spans="1:29" ht="18" customHeight="1">
      <c r="A162" s="618"/>
      <c r="B162" s="619"/>
      <c r="C162" s="620"/>
      <c r="D162" s="807" t="s">
        <v>65</v>
      </c>
      <c r="E162" s="808"/>
      <c r="F162" s="809"/>
      <c r="G162" s="653" t="s">
        <v>66</v>
      </c>
      <c r="H162" s="562"/>
      <c r="I162" s="562"/>
      <c r="J162" s="562"/>
      <c r="K162" s="563"/>
      <c r="L162" s="773">
        <v>3</v>
      </c>
      <c r="M162" s="774"/>
      <c r="N162" s="774"/>
      <c r="O162" s="775"/>
      <c r="P162" s="773">
        <v>4</v>
      </c>
      <c r="Q162" s="774"/>
      <c r="R162" s="774"/>
      <c r="S162" s="775"/>
      <c r="T162" s="773">
        <v>1</v>
      </c>
      <c r="U162" s="774"/>
      <c r="V162" s="774"/>
      <c r="W162" s="775"/>
      <c r="X162" s="773">
        <v>0</v>
      </c>
      <c r="Y162" s="774"/>
      <c r="Z162" s="774"/>
      <c r="AA162" s="775"/>
      <c r="AB162" s="469"/>
      <c r="AC162" s="481">
        <f>SUM(L162:AA162)</f>
        <v>8</v>
      </c>
    </row>
    <row r="163" spans="1:29" ht="18" customHeight="1">
      <c r="A163" s="618"/>
      <c r="B163" s="619"/>
      <c r="C163" s="620"/>
      <c r="D163" s="810"/>
      <c r="E163" s="530"/>
      <c r="F163" s="811"/>
      <c r="G163" s="638" t="s">
        <v>67</v>
      </c>
      <c r="H163" s="639"/>
      <c r="I163" s="639"/>
      <c r="J163" s="639"/>
      <c r="K163" s="640"/>
      <c r="L163" s="841">
        <v>17</v>
      </c>
      <c r="M163" s="842"/>
      <c r="N163" s="842"/>
      <c r="O163" s="843"/>
      <c r="P163" s="841">
        <v>20</v>
      </c>
      <c r="Q163" s="842"/>
      <c r="R163" s="842"/>
      <c r="S163" s="843"/>
      <c r="T163" s="841">
        <v>7</v>
      </c>
      <c r="U163" s="842"/>
      <c r="V163" s="842"/>
      <c r="W163" s="843"/>
      <c r="X163" s="841">
        <v>0</v>
      </c>
      <c r="Y163" s="842"/>
      <c r="Z163" s="842"/>
      <c r="AA163" s="843"/>
      <c r="AB163" s="469"/>
      <c r="AC163" s="481">
        <f>SUM(L163:AA163)</f>
        <v>44</v>
      </c>
    </row>
    <row r="164" spans="1:29" ht="18" customHeight="1" thickBot="1">
      <c r="A164" s="618"/>
      <c r="B164" s="619"/>
      <c r="C164" s="620"/>
      <c r="D164" s="812"/>
      <c r="E164" s="541"/>
      <c r="F164" s="813"/>
      <c r="G164" s="638" t="s">
        <v>12</v>
      </c>
      <c r="H164" s="639"/>
      <c r="I164" s="639"/>
      <c r="J164" s="639"/>
      <c r="K164" s="640"/>
      <c r="L164" s="770">
        <v>30</v>
      </c>
      <c r="M164" s="771"/>
      <c r="N164" s="771"/>
      <c r="O164" s="772"/>
      <c r="P164" s="770">
        <v>30</v>
      </c>
      <c r="Q164" s="771"/>
      <c r="R164" s="771"/>
      <c r="S164" s="772"/>
      <c r="T164" s="770">
        <v>30</v>
      </c>
      <c r="U164" s="771"/>
      <c r="V164" s="771"/>
      <c r="W164" s="772"/>
      <c r="X164" s="770">
        <v>0</v>
      </c>
      <c r="Y164" s="771"/>
      <c r="Z164" s="771"/>
      <c r="AA164" s="772"/>
      <c r="AB164" s="469"/>
      <c r="AC164" s="481">
        <f>SUM(L164:AA164)</f>
        <v>90</v>
      </c>
    </row>
    <row r="165" spans="1:29" ht="18" customHeight="1">
      <c r="A165" s="463"/>
      <c r="B165" s="464"/>
      <c r="C165" s="464"/>
      <c r="D165" s="464"/>
      <c r="E165" s="464"/>
      <c r="F165" s="464"/>
      <c r="G165" s="464"/>
      <c r="H165" s="464"/>
      <c r="I165" s="464"/>
      <c r="J165" s="464"/>
      <c r="K165" s="464"/>
      <c r="L165" s="464"/>
      <c r="M165" s="464"/>
      <c r="N165" s="464"/>
      <c r="O165" s="44"/>
      <c r="P165" s="463"/>
      <c r="Q165" s="464"/>
      <c r="R165" s="464"/>
      <c r="S165" s="464"/>
      <c r="T165" s="495" t="s">
        <v>267</v>
      </c>
      <c r="U165" s="464"/>
      <c r="V165" s="464"/>
      <c r="W165" s="464"/>
      <c r="X165" s="464"/>
      <c r="Y165" s="464"/>
      <c r="Z165" s="464"/>
      <c r="AA165" s="44"/>
      <c r="AB165" s="469"/>
      <c r="AC165" s="469"/>
    </row>
    <row r="166" spans="1:29" ht="18" customHeight="1">
      <c r="A166" s="487" t="s">
        <v>209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  <c r="P166" s="190"/>
      <c r="Q166" s="3"/>
      <c r="R166" s="454"/>
      <c r="S166" s="191"/>
      <c r="T166" s="494"/>
      <c r="U166" s="191"/>
      <c r="V166" s="191"/>
      <c r="W166" s="191"/>
      <c r="X166" s="45"/>
      <c r="Y166" s="97"/>
      <c r="Z166" s="191"/>
      <c r="AA166" s="46"/>
      <c r="AB166" s="469"/>
      <c r="AC166" s="469"/>
    </row>
    <row r="167" spans="1:29" ht="18" customHeight="1">
      <c r="A167" s="190"/>
      <c r="B167" s="191" t="str">
        <f>B115</f>
        <v xml:space="preserve">1. Studenta obowiązuje na I roku udział we wszystkich zajęciach, na latach wyższych udział we wszystkich ćwiczeniach </v>
      </c>
      <c r="C167" s="191"/>
      <c r="D167" s="191"/>
      <c r="E167" s="191"/>
      <c r="F167" s="191"/>
      <c r="G167" s="191"/>
      <c r="H167" s="191"/>
      <c r="I167" s="191"/>
      <c r="J167" s="191"/>
      <c r="K167" s="191"/>
      <c r="L167" s="191"/>
      <c r="M167" s="191"/>
      <c r="N167" s="191"/>
      <c r="O167" s="46"/>
      <c r="P167" s="451"/>
      <c r="Q167" s="99" t="s">
        <v>71</v>
      </c>
      <c r="R167" s="454"/>
      <c r="S167" s="452"/>
      <c r="T167" s="493"/>
      <c r="U167" s="452"/>
      <c r="V167" s="452"/>
      <c r="W167" s="452"/>
      <c r="X167" s="452"/>
      <c r="Y167" s="452"/>
      <c r="Z167" s="452"/>
      <c r="AA167" s="453"/>
      <c r="AB167" s="469"/>
      <c r="AC167" s="469"/>
    </row>
    <row r="168" spans="1:29" ht="18" customHeight="1">
      <c r="A168" s="73"/>
      <c r="B168" s="191" t="str">
        <f>B116</f>
        <v xml:space="preserve">    (audytoryjne, laboratoryjne, projektowe i seminaria)</v>
      </c>
      <c r="C168" s="191"/>
      <c r="D168" s="191"/>
      <c r="E168" s="191"/>
      <c r="F168" s="191"/>
      <c r="G168" s="191"/>
      <c r="H168" s="191"/>
      <c r="I168" s="191"/>
      <c r="J168" s="191"/>
      <c r="K168" s="191"/>
      <c r="L168" s="191"/>
      <c r="M168" s="191"/>
      <c r="N168" s="191"/>
      <c r="O168" s="46"/>
      <c r="P168" s="451"/>
      <c r="Q168" s="3" t="s">
        <v>41</v>
      </c>
      <c r="R168" s="48" t="s">
        <v>212</v>
      </c>
      <c r="S168" s="452"/>
      <c r="T168" s="452"/>
      <c r="U168" s="452"/>
      <c r="V168" s="452"/>
      <c r="W168" s="452"/>
      <c r="X168" s="452"/>
      <c r="Y168" s="452"/>
      <c r="Z168" s="452"/>
      <c r="AA168" s="453"/>
      <c r="AB168" s="469"/>
      <c r="AC168" s="469"/>
    </row>
    <row r="169" spans="1:29" ht="18" customHeight="1">
      <c r="A169" s="73"/>
      <c r="B169" s="191" t="str">
        <f>B117</f>
        <v>2. Studenta obowiazuje napisanie i obrona pracy dyplomowej (20 punktów ECTS)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  <c r="P169" s="451"/>
      <c r="Q169" s="3" t="s">
        <v>42</v>
      </c>
      <c r="R169" s="48" t="s">
        <v>214</v>
      </c>
      <c r="S169" s="452"/>
      <c r="T169" s="452"/>
      <c r="U169" s="74"/>
      <c r="V169" s="452"/>
      <c r="W169" s="452"/>
      <c r="X169" s="452"/>
      <c r="Y169" s="452"/>
      <c r="Z169" s="452"/>
      <c r="AA169" s="453"/>
      <c r="AB169" s="469"/>
      <c r="AC169" s="469"/>
    </row>
    <row r="170" spans="1:29" ht="18" customHeight="1">
      <c r="A170" s="73"/>
      <c r="B170" s="19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  <c r="P170" s="451"/>
      <c r="Q170" s="3" t="s">
        <v>46</v>
      </c>
      <c r="R170" s="48" t="s">
        <v>215</v>
      </c>
      <c r="S170" s="452"/>
      <c r="T170" s="452"/>
      <c r="U170" s="452"/>
      <c r="V170" s="452"/>
      <c r="W170" s="452"/>
      <c r="X170" s="452"/>
      <c r="Y170" s="452"/>
      <c r="Z170" s="452"/>
      <c r="AA170" s="453"/>
      <c r="AB170" s="469"/>
      <c r="AC170" s="469"/>
    </row>
    <row r="171" spans="1:29" ht="18" customHeight="1">
      <c r="A171" s="73"/>
      <c r="B171" s="49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  <c r="P171" s="451"/>
      <c r="Q171" s="3" t="s">
        <v>203</v>
      </c>
      <c r="R171" s="48" t="s">
        <v>216</v>
      </c>
      <c r="S171" s="452"/>
      <c r="T171" s="452"/>
      <c r="U171" s="452"/>
      <c r="V171" s="452"/>
      <c r="W171" s="452"/>
      <c r="X171" s="452"/>
      <c r="Y171" s="452"/>
      <c r="Z171" s="452"/>
      <c r="AA171" s="453"/>
      <c r="AB171" s="469"/>
      <c r="AC171" s="469"/>
    </row>
    <row r="172" spans="1:29" ht="18" customHeight="1">
      <c r="A172" s="73"/>
      <c r="B172" s="4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  <c r="P172" s="451"/>
      <c r="Q172" s="3" t="s">
        <v>83</v>
      </c>
      <c r="R172" s="48" t="s">
        <v>217</v>
      </c>
      <c r="S172" s="452"/>
      <c r="T172" s="452"/>
      <c r="U172" s="452"/>
      <c r="V172" s="74"/>
      <c r="W172" s="74"/>
      <c r="X172" s="74"/>
      <c r="Y172" s="74"/>
      <c r="Z172" s="452"/>
      <c r="AA172" s="453"/>
      <c r="AB172" s="469"/>
      <c r="AC172" s="469"/>
    </row>
    <row r="173" spans="1:29" ht="18" customHeight="1">
      <c r="A173" s="73"/>
      <c r="B173" s="75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  <c r="P173" s="451"/>
      <c r="Q173" s="3" t="s">
        <v>218</v>
      </c>
      <c r="R173" s="48" t="s">
        <v>219</v>
      </c>
      <c r="S173" s="452"/>
      <c r="T173" s="452"/>
      <c r="U173" s="452"/>
      <c r="V173" s="452"/>
      <c r="W173" s="452"/>
      <c r="X173" s="452"/>
      <c r="Y173" s="452"/>
      <c r="Z173" s="452"/>
      <c r="AA173" s="453"/>
      <c r="AB173" s="469"/>
      <c r="AC173" s="469"/>
    </row>
    <row r="174" spans="1:29" ht="18" customHeight="1">
      <c r="A174" s="73"/>
      <c r="B174" s="9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  <c r="P174" s="451"/>
      <c r="Q174" s="509"/>
      <c r="R174" s="448" t="s">
        <v>220</v>
      </c>
      <c r="S174" s="3" t="s">
        <v>221</v>
      </c>
      <c r="T174" s="452"/>
      <c r="U174" s="452"/>
      <c r="V174" s="452"/>
      <c r="W174" s="452"/>
      <c r="X174" s="452"/>
      <c r="Y174" s="452"/>
      <c r="Z174" s="452"/>
      <c r="AA174" s="453"/>
      <c r="AB174" s="469"/>
      <c r="AC174" s="469"/>
    </row>
    <row r="175" spans="1:29" ht="18" customHeight="1" thickBot="1">
      <c r="A175" s="52"/>
      <c r="B175" s="53"/>
      <c r="C175" s="53"/>
      <c r="D175" s="53"/>
      <c r="E175" s="54"/>
      <c r="F175" s="54"/>
      <c r="G175" s="54"/>
      <c r="H175" s="54"/>
      <c r="I175" s="54"/>
      <c r="J175" s="54"/>
      <c r="K175" s="53"/>
      <c r="L175" s="53"/>
      <c r="M175" s="53"/>
      <c r="N175" s="53"/>
      <c r="O175" s="55"/>
      <c r="P175" s="826" t="s">
        <v>145</v>
      </c>
      <c r="Q175" s="827"/>
      <c r="R175" s="827"/>
      <c r="S175" s="827"/>
      <c r="T175" s="827"/>
      <c r="U175" s="827"/>
      <c r="V175" s="827"/>
      <c r="W175" s="827"/>
      <c r="X175" s="827"/>
      <c r="Y175" s="827"/>
      <c r="Z175" s="827"/>
      <c r="AA175" s="828"/>
      <c r="AB175" s="469"/>
      <c r="AC175" s="469"/>
    </row>
    <row r="176" spans="1:29" ht="18" customHeight="1" thickBot="1">
      <c r="A176" s="469"/>
      <c r="B176" s="469"/>
      <c r="C176" s="469"/>
      <c r="D176" s="469"/>
      <c r="E176" s="469"/>
      <c r="F176" s="469"/>
      <c r="G176" s="469"/>
      <c r="H176" s="469"/>
      <c r="I176" s="469"/>
      <c r="J176" s="469"/>
      <c r="K176" s="469"/>
      <c r="L176" s="469"/>
      <c r="M176" s="469"/>
      <c r="N176" s="469"/>
      <c r="O176" s="469"/>
      <c r="P176" s="469"/>
      <c r="Q176" s="469"/>
      <c r="R176" s="469"/>
      <c r="S176" s="469"/>
      <c r="T176" s="469"/>
      <c r="U176" s="469"/>
      <c r="V176" s="469"/>
      <c r="W176" s="469"/>
      <c r="X176" s="469"/>
      <c r="Y176" s="469"/>
      <c r="Z176" s="469"/>
      <c r="AA176" s="469"/>
      <c r="AB176" s="469"/>
      <c r="AC176" s="469"/>
    </row>
    <row r="177" spans="1:27" ht="18" customHeight="1">
      <c r="A177" s="463"/>
      <c r="B177" s="464"/>
      <c r="C177" s="465"/>
      <c r="D177" s="518" t="str">
        <f>D125</f>
        <v>PLAN STUDIÓW NR VIII</v>
      </c>
      <c r="E177" s="519"/>
      <c r="F177" s="519"/>
      <c r="G177" s="519"/>
      <c r="H177" s="519"/>
      <c r="I177" s="519"/>
      <c r="J177" s="519"/>
      <c r="K177" s="519"/>
      <c r="L177" s="519"/>
      <c r="M177" s="519"/>
      <c r="N177" s="519"/>
      <c r="O177" s="519"/>
      <c r="P177" s="519"/>
      <c r="Q177" s="519"/>
      <c r="R177" s="519"/>
      <c r="S177" s="797"/>
      <c r="T177" s="526"/>
      <c r="U177" s="527"/>
      <c r="V177" s="527"/>
      <c r="W177" s="527"/>
      <c r="X177" s="527"/>
      <c r="Y177" s="527"/>
      <c r="Z177" s="527"/>
      <c r="AA177" s="528"/>
    </row>
    <row r="178" spans="1:27" ht="18" customHeight="1">
      <c r="A178" s="529" t="s">
        <v>18</v>
      </c>
      <c r="B178" s="530"/>
      <c r="C178" s="531"/>
      <c r="D178" s="522"/>
      <c r="E178" s="523"/>
      <c r="F178" s="523"/>
      <c r="G178" s="523"/>
      <c r="H178" s="523"/>
      <c r="I178" s="523"/>
      <c r="J178" s="523"/>
      <c r="K178" s="523"/>
      <c r="L178" s="523"/>
      <c r="M178" s="523"/>
      <c r="N178" s="523"/>
      <c r="O178" s="523"/>
      <c r="P178" s="523"/>
      <c r="Q178" s="523"/>
      <c r="R178" s="523"/>
      <c r="S178" s="798"/>
      <c r="T178" s="829"/>
      <c r="U178" s="830"/>
      <c r="V178" s="830"/>
      <c r="W178" s="830"/>
      <c r="X178" s="830"/>
      <c r="Y178" s="830"/>
      <c r="Z178" s="830"/>
      <c r="AA178" s="831"/>
    </row>
    <row r="179" spans="1:27" ht="18" customHeight="1">
      <c r="A179" s="529" t="s">
        <v>19</v>
      </c>
      <c r="B179" s="530"/>
      <c r="C179" s="531"/>
      <c r="D179" s="522"/>
      <c r="E179" s="523"/>
      <c r="F179" s="523"/>
      <c r="G179" s="523"/>
      <c r="H179" s="523"/>
      <c r="I179" s="523"/>
      <c r="J179" s="523"/>
      <c r="K179" s="523"/>
      <c r="L179" s="523"/>
      <c r="M179" s="523"/>
      <c r="N179" s="523"/>
      <c r="O179" s="523"/>
      <c r="P179" s="523"/>
      <c r="Q179" s="523"/>
      <c r="R179" s="523"/>
      <c r="S179" s="798"/>
      <c r="T179" s="829"/>
      <c r="U179" s="830"/>
      <c r="V179" s="830"/>
      <c r="W179" s="830"/>
      <c r="X179" s="830"/>
      <c r="Y179" s="830"/>
      <c r="Z179" s="830"/>
      <c r="AA179" s="831"/>
    </row>
    <row r="180" spans="1:27" ht="18" customHeight="1">
      <c r="A180" s="529"/>
      <c r="B180" s="530"/>
      <c r="C180" s="531"/>
      <c r="D180" s="191" t="s">
        <v>3</v>
      </c>
      <c r="E180" s="454"/>
      <c r="F180" s="454"/>
      <c r="G180" s="454"/>
      <c r="H180" s="99" t="str">
        <f>H128</f>
        <v>PROFIL OGÓLNOAKADEMICKI</v>
      </c>
      <c r="I180" s="469"/>
      <c r="J180" s="98"/>
      <c r="K180" s="98"/>
      <c r="L180" s="98"/>
      <c r="M180" s="98"/>
      <c r="N180" s="98"/>
      <c r="O180" s="98"/>
      <c r="P180" s="3"/>
      <c r="Q180" s="3"/>
      <c r="R180" s="3"/>
      <c r="S180" s="4"/>
      <c r="T180" s="537"/>
      <c r="U180" s="530"/>
      <c r="V180" s="530"/>
      <c r="W180" s="530"/>
      <c r="X180" s="530"/>
      <c r="Y180" s="530"/>
      <c r="Z180" s="530"/>
      <c r="AA180" s="539"/>
    </row>
    <row r="181" spans="1:27" ht="18" customHeight="1">
      <c r="A181" s="537"/>
      <c r="B181" s="530"/>
      <c r="C181" s="531"/>
      <c r="D181" s="191" t="s">
        <v>5</v>
      </c>
      <c r="E181" s="454"/>
      <c r="F181" s="454"/>
      <c r="G181" s="191"/>
      <c r="H181" s="99" t="str">
        <f>H129</f>
        <v>STUDIA DRUGIEGO STOPNIA (1,5-letnie)</v>
      </c>
      <c r="I181" s="469"/>
      <c r="J181" s="98"/>
      <c r="K181" s="98"/>
      <c r="L181" s="98"/>
      <c r="M181" s="98"/>
      <c r="N181" s="98"/>
      <c r="O181" s="98"/>
      <c r="P181" s="3"/>
      <c r="Q181" s="3"/>
      <c r="R181" s="3"/>
      <c r="S181" s="4"/>
      <c r="T181" s="534"/>
      <c r="U181" s="535"/>
      <c r="V181" s="535"/>
      <c r="W181" s="535"/>
      <c r="X181" s="535"/>
      <c r="Y181" s="535"/>
      <c r="Z181" s="535"/>
      <c r="AA181" s="536"/>
    </row>
    <row r="182" spans="1:27" ht="18" customHeight="1">
      <c r="A182" s="537" t="s">
        <v>193</v>
      </c>
      <c r="B182" s="530"/>
      <c r="C182" s="531"/>
      <c r="D182" s="191" t="s">
        <v>7</v>
      </c>
      <c r="E182" s="454"/>
      <c r="F182" s="454"/>
      <c r="G182" s="191"/>
      <c r="H182" s="99" t="str">
        <f>H130</f>
        <v>STUDIA STACJONARNE</v>
      </c>
      <c r="I182" s="469"/>
      <c r="J182" s="98"/>
      <c r="K182" s="98"/>
      <c r="L182" s="98"/>
      <c r="M182" s="98"/>
      <c r="N182" s="98"/>
      <c r="O182" s="98"/>
      <c r="P182" s="3"/>
      <c r="Q182" s="3"/>
      <c r="R182" s="3"/>
      <c r="S182" s="4"/>
      <c r="T182" s="823"/>
      <c r="U182" s="824"/>
      <c r="V182" s="824"/>
      <c r="W182" s="824"/>
      <c r="X182" s="824"/>
      <c r="Y182" s="824"/>
      <c r="Z182" s="824"/>
      <c r="AA182" s="825"/>
    </row>
    <row r="183" spans="1:27" ht="18" customHeight="1">
      <c r="A183" s="534" t="s">
        <v>22</v>
      </c>
      <c r="B183" s="535"/>
      <c r="C183" s="538"/>
      <c r="D183" s="191" t="s">
        <v>1</v>
      </c>
      <c r="E183" s="191"/>
      <c r="F183" s="191"/>
      <c r="G183" s="191"/>
      <c r="H183" s="99" t="str">
        <f>H131</f>
        <v>INŻYNIERIA ŚRODOWISKA</v>
      </c>
      <c r="I183" s="469"/>
      <c r="J183" s="98"/>
      <c r="K183" s="98"/>
      <c r="L183" s="98"/>
      <c r="M183" s="98"/>
      <c r="N183" s="98"/>
      <c r="O183" s="98"/>
      <c r="P183" s="3"/>
      <c r="Q183" s="3"/>
      <c r="R183" s="3"/>
      <c r="S183" s="4"/>
      <c r="T183" s="823" t="s">
        <v>194</v>
      </c>
      <c r="U183" s="824"/>
      <c r="V183" s="824"/>
      <c r="W183" s="824"/>
      <c r="X183" s="824"/>
      <c r="Y183" s="824"/>
      <c r="Z183" s="824"/>
      <c r="AA183" s="825"/>
    </row>
    <row r="184" spans="1:27" ht="18" customHeight="1">
      <c r="A184" s="537" t="s">
        <v>24</v>
      </c>
      <c r="B184" s="530"/>
      <c r="C184" s="531"/>
      <c r="D184" s="5" t="s">
        <v>195</v>
      </c>
      <c r="E184" s="191"/>
      <c r="F184" s="191"/>
      <c r="G184" s="191"/>
      <c r="H184" s="99" t="str">
        <f>H79</f>
        <v>KONWENCJONALNE I ODNAWIALNE ŹRÓDŁA ENERGII</v>
      </c>
      <c r="I184" s="469"/>
      <c r="J184" s="3"/>
      <c r="K184" s="98"/>
      <c r="L184" s="98"/>
      <c r="M184" s="98"/>
      <c r="N184" s="98"/>
      <c r="O184" s="98"/>
      <c r="P184" s="3"/>
      <c r="Q184" s="3"/>
      <c r="R184" s="3"/>
      <c r="S184" s="4"/>
      <c r="T184" s="823" t="s">
        <v>23</v>
      </c>
      <c r="U184" s="824"/>
      <c r="V184" s="824"/>
      <c r="W184" s="824"/>
      <c r="X184" s="824"/>
      <c r="Y184" s="824"/>
      <c r="Z184" s="824"/>
      <c r="AA184" s="825"/>
    </row>
    <row r="185" spans="1:27" ht="18" customHeight="1" thickBot="1">
      <c r="A185" s="458"/>
      <c r="B185" s="459"/>
      <c r="C185" s="460"/>
      <c r="D185" s="5"/>
      <c r="E185" s="191"/>
      <c r="F185" s="191"/>
      <c r="G185" s="191"/>
      <c r="H185" s="191"/>
      <c r="I185" s="2"/>
      <c r="J185" s="191"/>
      <c r="K185" s="2"/>
      <c r="L185" s="98"/>
      <c r="M185" s="98"/>
      <c r="N185" s="98"/>
      <c r="O185" s="98"/>
      <c r="P185" s="3"/>
      <c r="Q185" s="3"/>
      <c r="R185" s="3"/>
      <c r="S185" s="4"/>
      <c r="T185" s="543"/>
      <c r="U185" s="544"/>
      <c r="V185" s="544"/>
      <c r="W185" s="544"/>
      <c r="X185" s="544"/>
      <c r="Y185" s="544"/>
      <c r="Z185" s="544"/>
      <c r="AA185" s="545"/>
    </row>
    <row r="186" spans="1:27" ht="18" customHeight="1" thickBot="1">
      <c r="A186" s="833"/>
      <c r="B186" s="833"/>
      <c r="C186" s="833"/>
      <c r="D186" s="833"/>
      <c r="E186" s="833"/>
      <c r="F186" s="833"/>
      <c r="G186" s="833"/>
      <c r="H186" s="833"/>
      <c r="I186" s="833"/>
      <c r="J186" s="833"/>
      <c r="K186" s="833"/>
      <c r="L186" s="833"/>
      <c r="M186" s="833"/>
      <c r="N186" s="833"/>
      <c r="O186" s="833"/>
      <c r="P186" s="833"/>
      <c r="Q186" s="833"/>
      <c r="R186" s="833"/>
      <c r="S186" s="833"/>
      <c r="T186" s="833"/>
      <c r="U186" s="833"/>
      <c r="V186" s="833"/>
      <c r="W186" s="833"/>
      <c r="X186" s="833"/>
      <c r="Y186" s="833"/>
      <c r="Z186" s="833"/>
      <c r="AA186" s="833"/>
    </row>
    <row r="187" spans="1:27" ht="18" customHeight="1">
      <c r="A187" s="657" t="s">
        <v>222</v>
      </c>
      <c r="B187" s="737" t="s">
        <v>26</v>
      </c>
      <c r="C187" s="556"/>
      <c r="D187" s="555" t="s">
        <v>27</v>
      </c>
      <c r="E187" s="556"/>
      <c r="F187" s="557"/>
      <c r="G187" s="561" t="s">
        <v>28</v>
      </c>
      <c r="H187" s="562"/>
      <c r="I187" s="562"/>
      <c r="J187" s="562"/>
      <c r="K187" s="562"/>
      <c r="L187" s="561" t="s">
        <v>198</v>
      </c>
      <c r="M187" s="562"/>
      <c r="N187" s="562"/>
      <c r="O187" s="562"/>
      <c r="P187" s="562"/>
      <c r="Q187" s="562"/>
      <c r="R187" s="562"/>
      <c r="S187" s="562"/>
      <c r="T187" s="562"/>
      <c r="U187" s="562"/>
      <c r="V187" s="562"/>
      <c r="W187" s="562"/>
      <c r="X187" s="562"/>
      <c r="Y187" s="562"/>
      <c r="Z187" s="562"/>
      <c r="AA187" s="563"/>
    </row>
    <row r="188" spans="1:27" ht="18" customHeight="1">
      <c r="A188" s="658"/>
      <c r="B188" s="738"/>
      <c r="C188" s="559"/>
      <c r="D188" s="558"/>
      <c r="E188" s="559"/>
      <c r="F188" s="560"/>
      <c r="G188" s="780" t="s">
        <v>30</v>
      </c>
      <c r="H188" s="567" t="s">
        <v>31</v>
      </c>
      <c r="I188" s="567"/>
      <c r="J188" s="567"/>
      <c r="K188" s="568"/>
      <c r="L188" s="583" t="s">
        <v>199</v>
      </c>
      <c r="M188" s="585"/>
      <c r="N188" s="585"/>
      <c r="O188" s="638"/>
      <c r="P188" s="583" t="s">
        <v>200</v>
      </c>
      <c r="Q188" s="585"/>
      <c r="R188" s="585"/>
      <c r="S188" s="794"/>
      <c r="T188" s="564" t="s">
        <v>201</v>
      </c>
      <c r="U188" s="585"/>
      <c r="V188" s="585"/>
      <c r="W188" s="638"/>
      <c r="X188" s="583" t="s">
        <v>202</v>
      </c>
      <c r="Y188" s="585"/>
      <c r="Z188" s="585"/>
      <c r="AA188" s="794"/>
    </row>
    <row r="189" spans="1:27" ht="18" customHeight="1">
      <c r="A189" s="658"/>
      <c r="B189" s="738"/>
      <c r="C189" s="559"/>
      <c r="D189" s="572" t="s">
        <v>39</v>
      </c>
      <c r="E189" s="844" t="s">
        <v>40</v>
      </c>
      <c r="F189" s="783" t="s">
        <v>12</v>
      </c>
      <c r="G189" s="781"/>
      <c r="H189" s="567" t="s">
        <v>41</v>
      </c>
      <c r="I189" s="567" t="s">
        <v>42</v>
      </c>
      <c r="J189" s="567" t="s">
        <v>46</v>
      </c>
      <c r="K189" s="568" t="s">
        <v>44</v>
      </c>
      <c r="L189" s="820" t="s">
        <v>223</v>
      </c>
      <c r="M189" s="821"/>
      <c r="N189" s="821"/>
      <c r="O189" s="821"/>
      <c r="P189" s="821"/>
      <c r="Q189" s="821"/>
      <c r="R189" s="821"/>
      <c r="S189" s="821"/>
      <c r="T189" s="821"/>
      <c r="U189" s="821"/>
      <c r="V189" s="821"/>
      <c r="W189" s="821"/>
      <c r="X189" s="821"/>
      <c r="Y189" s="821"/>
      <c r="Z189" s="821"/>
      <c r="AA189" s="822"/>
    </row>
    <row r="190" spans="1:27" ht="18" customHeight="1">
      <c r="A190" s="658"/>
      <c r="B190" s="738"/>
      <c r="C190" s="559"/>
      <c r="D190" s="572"/>
      <c r="E190" s="845"/>
      <c r="F190" s="784"/>
      <c r="G190" s="781"/>
      <c r="H190" s="567"/>
      <c r="I190" s="567"/>
      <c r="J190" s="567"/>
      <c r="K190" s="568"/>
      <c r="L190" s="569" t="s">
        <v>41</v>
      </c>
      <c r="M190" s="570" t="s">
        <v>42</v>
      </c>
      <c r="N190" s="776" t="s">
        <v>46</v>
      </c>
      <c r="O190" s="7" t="s">
        <v>203</v>
      </c>
      <c r="P190" s="569" t="s">
        <v>41</v>
      </c>
      <c r="Q190" s="570" t="s">
        <v>42</v>
      </c>
      <c r="R190" s="776" t="s">
        <v>46</v>
      </c>
      <c r="S190" s="7" t="s">
        <v>203</v>
      </c>
      <c r="T190" s="569" t="s">
        <v>41</v>
      </c>
      <c r="U190" s="570" t="s">
        <v>42</v>
      </c>
      <c r="V190" s="776" t="s">
        <v>46</v>
      </c>
      <c r="W190" s="7" t="s">
        <v>203</v>
      </c>
      <c r="X190" s="569" t="s">
        <v>41</v>
      </c>
      <c r="Y190" s="570" t="s">
        <v>42</v>
      </c>
      <c r="Z190" s="776" t="s">
        <v>46</v>
      </c>
      <c r="AA190" s="7" t="s">
        <v>203</v>
      </c>
    </row>
    <row r="191" spans="1:27" ht="18" customHeight="1" thickBot="1">
      <c r="A191" s="659"/>
      <c r="B191" s="739"/>
      <c r="C191" s="643"/>
      <c r="D191" s="573"/>
      <c r="E191" s="846"/>
      <c r="F191" s="785"/>
      <c r="G191" s="782"/>
      <c r="H191" s="580"/>
      <c r="I191" s="580"/>
      <c r="J191" s="580"/>
      <c r="K191" s="591"/>
      <c r="L191" s="786"/>
      <c r="M191" s="580"/>
      <c r="N191" s="777"/>
      <c r="O191" s="455" t="s">
        <v>83</v>
      </c>
      <c r="P191" s="786"/>
      <c r="Q191" s="580"/>
      <c r="R191" s="777"/>
      <c r="S191" s="455" t="s">
        <v>83</v>
      </c>
      <c r="T191" s="786"/>
      <c r="U191" s="580"/>
      <c r="V191" s="777"/>
      <c r="W191" s="455" t="s">
        <v>83</v>
      </c>
      <c r="X191" s="786"/>
      <c r="Y191" s="580"/>
      <c r="Z191" s="777"/>
      <c r="AA191" s="455" t="s">
        <v>83</v>
      </c>
    </row>
    <row r="192" spans="1:27" ht="18" customHeight="1" thickBot="1">
      <c r="A192" s="105" t="s">
        <v>146</v>
      </c>
      <c r="B192" s="587" t="s">
        <v>240</v>
      </c>
      <c r="C192" s="587"/>
      <c r="D192" s="587"/>
      <c r="E192" s="587"/>
      <c r="F192" s="587"/>
      <c r="G192" s="587"/>
      <c r="H192" s="587"/>
      <c r="I192" s="587"/>
      <c r="J192" s="587"/>
      <c r="K192" s="587"/>
      <c r="L192" s="799"/>
      <c r="M192" s="799"/>
      <c r="N192" s="799"/>
      <c r="O192" s="799"/>
      <c r="P192" s="799"/>
      <c r="Q192" s="799"/>
      <c r="R192" s="799"/>
      <c r="S192" s="799"/>
      <c r="T192" s="799"/>
      <c r="U192" s="799"/>
      <c r="V192" s="799"/>
      <c r="W192" s="799"/>
      <c r="X192" s="799"/>
      <c r="Y192" s="799"/>
      <c r="Z192" s="799"/>
      <c r="AA192" s="800"/>
    </row>
    <row r="193" spans="1:27" ht="18" customHeight="1">
      <c r="A193" s="19" t="s">
        <v>50</v>
      </c>
      <c r="B193" s="882" t="s">
        <v>254</v>
      </c>
      <c r="C193" s="883"/>
      <c r="D193" s="496">
        <v>1</v>
      </c>
      <c r="E193" s="368">
        <v>2</v>
      </c>
      <c r="F193" s="369">
        <v>4</v>
      </c>
      <c r="G193" s="370">
        <f t="shared" ref="G193:G204" si="30">SUM(H193:K193)</f>
        <v>75</v>
      </c>
      <c r="H193" s="371">
        <f>(L193+P193+T193+X193)</f>
        <v>30</v>
      </c>
      <c r="I193" s="371">
        <f t="shared" ref="I193:K205" si="31">(M193+Q193+U193+Y193)</f>
        <v>0</v>
      </c>
      <c r="J193" s="371">
        <f t="shared" si="31"/>
        <v>15</v>
      </c>
      <c r="K193" s="371">
        <f t="shared" si="31"/>
        <v>30</v>
      </c>
      <c r="L193" s="372"/>
      <c r="M193" s="373"/>
      <c r="N193" s="374"/>
      <c r="O193" s="375"/>
      <c r="P193" s="508">
        <v>30</v>
      </c>
      <c r="Q193" s="376"/>
      <c r="R193" s="376">
        <v>15</v>
      </c>
      <c r="S193" s="377">
        <v>30</v>
      </c>
      <c r="T193" s="378"/>
      <c r="U193" s="376"/>
      <c r="V193" s="376"/>
      <c r="W193" s="377"/>
      <c r="X193" s="379"/>
      <c r="Y193" s="56"/>
      <c r="Z193" s="56"/>
      <c r="AA193" s="57"/>
    </row>
    <row r="194" spans="1:27" ht="18" customHeight="1">
      <c r="A194" s="28" t="s">
        <v>52</v>
      </c>
      <c r="B194" s="882" t="s">
        <v>255</v>
      </c>
      <c r="C194" s="883"/>
      <c r="D194" s="381"/>
      <c r="E194" s="382">
        <v>2</v>
      </c>
      <c r="F194" s="383">
        <v>3</v>
      </c>
      <c r="G194" s="384">
        <f t="shared" si="30"/>
        <v>45</v>
      </c>
      <c r="H194" s="385">
        <f>(L194+P194+T194+X194)</f>
        <v>15</v>
      </c>
      <c r="I194" s="385">
        <f t="shared" si="31"/>
        <v>0</v>
      </c>
      <c r="J194" s="385">
        <f t="shared" si="31"/>
        <v>0</v>
      </c>
      <c r="K194" s="385">
        <f t="shared" si="31"/>
        <v>30</v>
      </c>
      <c r="L194" s="386"/>
      <c r="M194" s="387"/>
      <c r="N194" s="387"/>
      <c r="O194" s="388"/>
      <c r="P194" s="389">
        <v>15</v>
      </c>
      <c r="Q194" s="390"/>
      <c r="R194" s="390"/>
      <c r="S194" s="391">
        <v>30</v>
      </c>
      <c r="T194" s="390"/>
      <c r="U194" s="390"/>
      <c r="V194" s="390"/>
      <c r="W194" s="391"/>
      <c r="X194" s="392"/>
      <c r="Y194" s="63"/>
      <c r="Z194" s="63"/>
      <c r="AA194" s="64"/>
    </row>
    <row r="195" spans="1:27" ht="18" customHeight="1">
      <c r="A195" s="28" t="s">
        <v>54</v>
      </c>
      <c r="B195" s="882" t="s">
        <v>256</v>
      </c>
      <c r="C195" s="883"/>
      <c r="D195" s="381"/>
      <c r="E195" s="382">
        <v>2</v>
      </c>
      <c r="F195" s="383">
        <v>2</v>
      </c>
      <c r="G195" s="384">
        <f t="shared" si="30"/>
        <v>30</v>
      </c>
      <c r="H195" s="385">
        <f t="shared" ref="H195:H205" si="32">(L195+P195+T195+X195)</f>
        <v>15</v>
      </c>
      <c r="I195" s="385">
        <f t="shared" si="31"/>
        <v>0</v>
      </c>
      <c r="J195" s="385">
        <f t="shared" si="31"/>
        <v>0</v>
      </c>
      <c r="K195" s="385">
        <f t="shared" si="31"/>
        <v>15</v>
      </c>
      <c r="L195" s="386"/>
      <c r="M195" s="387"/>
      <c r="N195" s="387"/>
      <c r="O195" s="388"/>
      <c r="P195" s="390">
        <v>15</v>
      </c>
      <c r="Q195" s="390"/>
      <c r="R195" s="390"/>
      <c r="S195" s="391">
        <v>15</v>
      </c>
      <c r="T195" s="390"/>
      <c r="U195" s="390"/>
      <c r="V195" s="390"/>
      <c r="W195" s="391"/>
      <c r="X195" s="392"/>
      <c r="Y195" s="63"/>
      <c r="Z195" s="63"/>
      <c r="AA195" s="64"/>
    </row>
    <row r="196" spans="1:27" ht="18" customHeight="1">
      <c r="A196" s="28" t="s">
        <v>56</v>
      </c>
      <c r="B196" s="882" t="s">
        <v>257</v>
      </c>
      <c r="C196" s="883"/>
      <c r="D196" s="381"/>
      <c r="E196" s="382">
        <v>1</v>
      </c>
      <c r="F196" s="497">
        <v>3</v>
      </c>
      <c r="G196" s="384">
        <f t="shared" si="30"/>
        <v>30</v>
      </c>
      <c r="H196" s="385">
        <f t="shared" si="32"/>
        <v>30</v>
      </c>
      <c r="I196" s="385">
        <f t="shared" si="31"/>
        <v>0</v>
      </c>
      <c r="J196" s="385">
        <f t="shared" si="31"/>
        <v>0</v>
      </c>
      <c r="K196" s="385">
        <f t="shared" si="31"/>
        <v>0</v>
      </c>
      <c r="L196" s="386"/>
      <c r="M196" s="387"/>
      <c r="N196" s="387"/>
      <c r="O196" s="388"/>
      <c r="P196" s="390">
        <v>30</v>
      </c>
      <c r="Q196" s="390"/>
      <c r="R196" s="390"/>
      <c r="S196" s="391"/>
      <c r="T196" s="390"/>
      <c r="U196" s="390"/>
      <c r="V196" s="390"/>
      <c r="W196" s="391"/>
      <c r="X196" s="392"/>
      <c r="Y196" s="63"/>
      <c r="Z196" s="63"/>
      <c r="AA196" s="64"/>
    </row>
    <row r="197" spans="1:27" ht="18" customHeight="1">
      <c r="A197" s="28" t="s">
        <v>58</v>
      </c>
      <c r="B197" s="882" t="s">
        <v>258</v>
      </c>
      <c r="C197" s="883"/>
      <c r="D197" s="381"/>
      <c r="E197" s="382">
        <v>2</v>
      </c>
      <c r="F197" s="383">
        <v>2</v>
      </c>
      <c r="G197" s="384">
        <f>SUM(H197:K197)</f>
        <v>30</v>
      </c>
      <c r="H197" s="385">
        <f t="shared" si="32"/>
        <v>15</v>
      </c>
      <c r="I197" s="385">
        <f t="shared" si="31"/>
        <v>0</v>
      </c>
      <c r="J197" s="385">
        <f t="shared" si="31"/>
        <v>0</v>
      </c>
      <c r="K197" s="385">
        <f t="shared" si="31"/>
        <v>15</v>
      </c>
      <c r="L197" s="386"/>
      <c r="M197" s="387"/>
      <c r="N197" s="387"/>
      <c r="O197" s="388"/>
      <c r="P197" s="390">
        <v>15</v>
      </c>
      <c r="Q197" s="390"/>
      <c r="R197" s="390"/>
      <c r="S197" s="391">
        <v>15</v>
      </c>
      <c r="T197" s="390"/>
      <c r="U197" s="390"/>
      <c r="V197" s="390"/>
      <c r="W197" s="391"/>
      <c r="X197" s="392"/>
      <c r="Y197" s="63"/>
      <c r="Z197" s="63"/>
      <c r="AA197" s="64"/>
    </row>
    <row r="198" spans="1:27" ht="18" customHeight="1">
      <c r="A198" s="28" t="s">
        <v>60</v>
      </c>
      <c r="B198" s="882" t="s">
        <v>259</v>
      </c>
      <c r="C198" s="883"/>
      <c r="D198" s="381"/>
      <c r="E198" s="382">
        <v>2</v>
      </c>
      <c r="F198" s="383">
        <v>3</v>
      </c>
      <c r="G198" s="384">
        <f t="shared" si="30"/>
        <v>40</v>
      </c>
      <c r="H198" s="385">
        <f t="shared" si="32"/>
        <v>20</v>
      </c>
      <c r="I198" s="385">
        <f t="shared" si="31"/>
        <v>0</v>
      </c>
      <c r="J198" s="385">
        <f t="shared" si="31"/>
        <v>0</v>
      </c>
      <c r="K198" s="385">
        <f t="shared" si="31"/>
        <v>20</v>
      </c>
      <c r="L198" s="386">
        <v>20</v>
      </c>
      <c r="M198" s="387"/>
      <c r="N198" s="387"/>
      <c r="O198" s="388">
        <v>20</v>
      </c>
      <c r="P198" s="390"/>
      <c r="Q198" s="390"/>
      <c r="R198" s="390"/>
      <c r="S198" s="391"/>
      <c r="T198" s="390"/>
      <c r="U198" s="390"/>
      <c r="V198" s="390"/>
      <c r="W198" s="391"/>
      <c r="X198" s="392"/>
      <c r="Y198" s="63"/>
      <c r="Z198" s="63"/>
      <c r="AA198" s="64"/>
    </row>
    <row r="199" spans="1:27" ht="18" customHeight="1">
      <c r="A199" s="28" t="s">
        <v>98</v>
      </c>
      <c r="B199" s="886" t="s">
        <v>260</v>
      </c>
      <c r="C199" s="887"/>
      <c r="D199" s="381"/>
      <c r="E199" s="382">
        <v>2</v>
      </c>
      <c r="F199" s="497">
        <v>2</v>
      </c>
      <c r="G199" s="384">
        <f>SUM(H199:K199)</f>
        <v>30</v>
      </c>
      <c r="H199" s="385">
        <f t="shared" si="32"/>
        <v>10</v>
      </c>
      <c r="I199" s="385">
        <f t="shared" si="31"/>
        <v>0</v>
      </c>
      <c r="J199" s="385">
        <f t="shared" si="31"/>
        <v>0</v>
      </c>
      <c r="K199" s="385">
        <f t="shared" si="31"/>
        <v>20</v>
      </c>
      <c r="L199" s="393">
        <v>10</v>
      </c>
      <c r="M199" s="394"/>
      <c r="N199" s="394"/>
      <c r="O199" s="395">
        <v>20</v>
      </c>
      <c r="P199" s="390"/>
      <c r="Q199" s="390"/>
      <c r="R199" s="390"/>
      <c r="S199" s="391"/>
      <c r="T199" s="390"/>
      <c r="U199" s="390"/>
      <c r="V199" s="390"/>
      <c r="W199" s="391"/>
      <c r="X199" s="392"/>
      <c r="Y199" s="63"/>
      <c r="Z199" s="63"/>
      <c r="AA199" s="64"/>
    </row>
    <row r="200" spans="1:27" ht="18" customHeight="1">
      <c r="A200" s="28" t="s">
        <v>100</v>
      </c>
      <c r="B200" s="888" t="s">
        <v>261</v>
      </c>
      <c r="C200" s="889"/>
      <c r="D200" s="381">
        <v>1</v>
      </c>
      <c r="E200" s="382">
        <v>1</v>
      </c>
      <c r="F200" s="383">
        <v>3</v>
      </c>
      <c r="G200" s="384">
        <f>SUM(H200:K200)</f>
        <v>40</v>
      </c>
      <c r="H200" s="385">
        <f>(L200+P200+T200+X200)</f>
        <v>20</v>
      </c>
      <c r="I200" s="385">
        <f>(M200+Q200+U200+Y200)</f>
        <v>0</v>
      </c>
      <c r="J200" s="385">
        <f>(N200+R200+V200+Z200)</f>
        <v>0</v>
      </c>
      <c r="K200" s="385">
        <f>(O200+S200+W200+AA200)</f>
        <v>20</v>
      </c>
      <c r="L200" s="508">
        <v>20</v>
      </c>
      <c r="M200" s="394"/>
      <c r="N200" s="394"/>
      <c r="O200" s="395">
        <v>20</v>
      </c>
      <c r="P200" s="390"/>
      <c r="Q200" s="390"/>
      <c r="R200" s="390"/>
      <c r="S200" s="391"/>
      <c r="T200" s="390"/>
      <c r="U200" s="390"/>
      <c r="V200" s="390"/>
      <c r="W200" s="391"/>
      <c r="X200" s="392"/>
      <c r="Y200" s="63"/>
      <c r="Z200" s="63"/>
      <c r="AA200" s="64"/>
    </row>
    <row r="201" spans="1:27" ht="18" customHeight="1">
      <c r="A201" s="28" t="s">
        <v>102</v>
      </c>
      <c r="B201" s="882" t="s">
        <v>262</v>
      </c>
      <c r="C201" s="883"/>
      <c r="D201" s="381">
        <v>1</v>
      </c>
      <c r="E201" s="382">
        <v>1</v>
      </c>
      <c r="F201" s="383">
        <v>3</v>
      </c>
      <c r="G201" s="384">
        <f>SUM(H201:K201)</f>
        <v>60</v>
      </c>
      <c r="H201" s="385">
        <f t="shared" si="32"/>
        <v>30</v>
      </c>
      <c r="I201" s="385">
        <f t="shared" si="31"/>
        <v>0</v>
      </c>
      <c r="J201" s="385">
        <f t="shared" si="31"/>
        <v>0</v>
      </c>
      <c r="K201" s="385">
        <f t="shared" si="31"/>
        <v>30</v>
      </c>
      <c r="L201" s="393"/>
      <c r="M201" s="394"/>
      <c r="N201" s="394"/>
      <c r="O201" s="395"/>
      <c r="P201" s="508">
        <v>30</v>
      </c>
      <c r="Q201" s="390"/>
      <c r="R201" s="390"/>
      <c r="S201" s="391">
        <v>30</v>
      </c>
      <c r="T201" s="390"/>
      <c r="U201" s="390"/>
      <c r="V201" s="390"/>
      <c r="W201" s="391"/>
      <c r="X201" s="392"/>
      <c r="Y201" s="63"/>
      <c r="Z201" s="63"/>
      <c r="AA201" s="64"/>
    </row>
    <row r="202" spans="1:27" ht="18" customHeight="1">
      <c r="A202" s="380" t="s">
        <v>104</v>
      </c>
      <c r="B202" s="882" t="s">
        <v>263</v>
      </c>
      <c r="C202" s="883"/>
      <c r="D202" s="381"/>
      <c r="E202" s="382">
        <v>2</v>
      </c>
      <c r="F202" s="497">
        <v>3</v>
      </c>
      <c r="G202" s="384">
        <f>SUM(H202:K202)</f>
        <v>30</v>
      </c>
      <c r="H202" s="385">
        <f t="shared" ref="H202:K203" si="33">(L202+P202+T202+X202)</f>
        <v>15</v>
      </c>
      <c r="I202" s="385">
        <f t="shared" si="33"/>
        <v>0</v>
      </c>
      <c r="J202" s="385">
        <f t="shared" si="33"/>
        <v>0</v>
      </c>
      <c r="K202" s="385">
        <f t="shared" si="33"/>
        <v>15</v>
      </c>
      <c r="L202" s="393"/>
      <c r="M202" s="394"/>
      <c r="N202" s="394"/>
      <c r="O202" s="395"/>
      <c r="P202" s="390"/>
      <c r="Q202" s="390"/>
      <c r="R202" s="390"/>
      <c r="S202" s="391"/>
      <c r="T202" s="390">
        <v>15</v>
      </c>
      <c r="U202" s="390"/>
      <c r="V202" s="390"/>
      <c r="W202" s="391">
        <v>15</v>
      </c>
      <c r="X202" s="392"/>
      <c r="Y202" s="63"/>
      <c r="Z202" s="63"/>
      <c r="AA202" s="64"/>
    </row>
    <row r="203" spans="1:27" ht="18" customHeight="1">
      <c r="A203" s="380" t="s">
        <v>121</v>
      </c>
      <c r="B203" s="882" t="s">
        <v>264</v>
      </c>
      <c r="C203" s="883"/>
      <c r="D203" s="381"/>
      <c r="E203" s="382">
        <v>2</v>
      </c>
      <c r="F203" s="497">
        <v>1</v>
      </c>
      <c r="G203" s="384">
        <f>SUM(H203:K203)</f>
        <v>20</v>
      </c>
      <c r="H203" s="385">
        <f t="shared" si="33"/>
        <v>10</v>
      </c>
      <c r="I203" s="385">
        <f t="shared" si="33"/>
        <v>0</v>
      </c>
      <c r="J203" s="385">
        <f t="shared" si="33"/>
        <v>10</v>
      </c>
      <c r="K203" s="385">
        <f t="shared" si="33"/>
        <v>0</v>
      </c>
      <c r="L203" s="393">
        <v>10</v>
      </c>
      <c r="M203" s="394"/>
      <c r="N203" s="394">
        <v>10</v>
      </c>
      <c r="O203" s="395"/>
      <c r="P203" s="390"/>
      <c r="Q203" s="390"/>
      <c r="R203" s="390"/>
      <c r="S203" s="391"/>
      <c r="T203" s="390"/>
      <c r="U203" s="390"/>
      <c r="V203" s="390"/>
      <c r="W203" s="391"/>
      <c r="X203" s="392"/>
      <c r="Y203" s="63"/>
      <c r="Z203" s="63"/>
      <c r="AA203" s="64"/>
    </row>
    <row r="204" spans="1:27" ht="18" customHeight="1">
      <c r="A204" s="380" t="s">
        <v>123</v>
      </c>
      <c r="B204" s="882" t="s">
        <v>140</v>
      </c>
      <c r="C204" s="883"/>
      <c r="D204" s="381"/>
      <c r="E204" s="382">
        <v>1</v>
      </c>
      <c r="F204" s="382">
        <v>2</v>
      </c>
      <c r="G204" s="384">
        <f t="shared" si="30"/>
        <v>30</v>
      </c>
      <c r="H204" s="385">
        <f t="shared" si="32"/>
        <v>0</v>
      </c>
      <c r="I204" s="385">
        <f t="shared" si="31"/>
        <v>0</v>
      </c>
      <c r="J204" s="385">
        <f t="shared" si="31"/>
        <v>0</v>
      </c>
      <c r="K204" s="385">
        <f t="shared" si="31"/>
        <v>30</v>
      </c>
      <c r="L204" s="393"/>
      <c r="M204" s="394"/>
      <c r="N204" s="394"/>
      <c r="O204" s="395"/>
      <c r="P204" s="390"/>
      <c r="Q204" s="390"/>
      <c r="R204" s="390"/>
      <c r="S204" s="391"/>
      <c r="T204" s="390"/>
      <c r="U204" s="390"/>
      <c r="V204" s="390"/>
      <c r="W204" s="391">
        <v>30</v>
      </c>
      <c r="X204" s="392"/>
      <c r="Y204" s="63"/>
      <c r="Z204" s="63"/>
      <c r="AA204" s="64"/>
    </row>
    <row r="205" spans="1:27" ht="34.5" customHeight="1">
      <c r="A205" s="380" t="s">
        <v>125</v>
      </c>
      <c r="B205" s="884" t="s">
        <v>252</v>
      </c>
      <c r="C205" s="885"/>
      <c r="D205" s="381"/>
      <c r="E205" s="382"/>
      <c r="F205" s="383">
        <v>20</v>
      </c>
      <c r="G205" s="384"/>
      <c r="H205" s="385">
        <f t="shared" si="32"/>
        <v>0</v>
      </c>
      <c r="I205" s="385">
        <f t="shared" si="31"/>
        <v>0</v>
      </c>
      <c r="J205" s="385">
        <f t="shared" si="31"/>
        <v>0</v>
      </c>
      <c r="K205" s="385">
        <f t="shared" si="31"/>
        <v>0</v>
      </c>
      <c r="L205" s="393"/>
      <c r="M205" s="394"/>
      <c r="N205" s="396"/>
      <c r="O205" s="395"/>
      <c r="P205" s="397"/>
      <c r="Q205" s="397"/>
      <c r="R205" s="397"/>
      <c r="S205" s="398"/>
      <c r="T205" s="397"/>
      <c r="U205" s="397"/>
      <c r="V205" s="397"/>
      <c r="W205" s="398"/>
      <c r="X205" s="392"/>
      <c r="Y205" s="63"/>
      <c r="Z205" s="63"/>
      <c r="AA205" s="64"/>
    </row>
    <row r="206" spans="1:27" ht="18" customHeight="1" thickBot="1">
      <c r="A206" s="28"/>
      <c r="B206" s="597"/>
      <c r="C206" s="598"/>
      <c r="D206" s="17"/>
      <c r="E206" s="18"/>
      <c r="F206" s="18"/>
      <c r="G206" s="28"/>
      <c r="H206" s="20"/>
      <c r="I206" s="20"/>
      <c r="J206" s="20"/>
      <c r="K206" s="21"/>
      <c r="L206" s="35"/>
      <c r="M206" s="36"/>
      <c r="N206" s="37"/>
      <c r="O206" s="38"/>
      <c r="P206" s="39"/>
      <c r="Q206" s="40"/>
      <c r="R206" s="36"/>
      <c r="S206" s="38"/>
      <c r="T206" s="41"/>
      <c r="U206" s="36"/>
      <c r="V206" s="36"/>
      <c r="W206" s="38"/>
      <c r="X206" s="41"/>
      <c r="Y206" s="36"/>
      <c r="Z206" s="36"/>
      <c r="AA206" s="38"/>
    </row>
    <row r="207" spans="1:27" ht="18" customHeight="1" thickTop="1">
      <c r="A207" s="112"/>
      <c r="B207" s="847" t="s">
        <v>62</v>
      </c>
      <c r="C207" s="848"/>
      <c r="D207" s="857">
        <f t="shared" ref="D207:AA207" si="34">SUM(D193:D206)</f>
        <v>3</v>
      </c>
      <c r="E207" s="851">
        <f t="shared" si="34"/>
        <v>20</v>
      </c>
      <c r="F207" s="861">
        <f t="shared" si="34"/>
        <v>51</v>
      </c>
      <c r="G207" s="859">
        <f t="shared" si="34"/>
        <v>460</v>
      </c>
      <c r="H207" s="851">
        <f t="shared" si="34"/>
        <v>210</v>
      </c>
      <c r="I207" s="851">
        <f t="shared" si="34"/>
        <v>0</v>
      </c>
      <c r="J207" s="851">
        <f t="shared" si="34"/>
        <v>25</v>
      </c>
      <c r="K207" s="861">
        <f t="shared" si="34"/>
        <v>225</v>
      </c>
      <c r="L207" s="84">
        <f t="shared" si="34"/>
        <v>60</v>
      </c>
      <c r="M207" s="85">
        <f t="shared" si="34"/>
        <v>0</v>
      </c>
      <c r="N207" s="85">
        <f t="shared" si="34"/>
        <v>10</v>
      </c>
      <c r="O207" s="86">
        <f t="shared" si="34"/>
        <v>60</v>
      </c>
      <c r="P207" s="84">
        <f t="shared" si="34"/>
        <v>135</v>
      </c>
      <c r="Q207" s="85">
        <f t="shared" si="34"/>
        <v>0</v>
      </c>
      <c r="R207" s="85">
        <f t="shared" si="34"/>
        <v>15</v>
      </c>
      <c r="S207" s="87">
        <f t="shared" si="34"/>
        <v>120</v>
      </c>
      <c r="T207" s="88">
        <f t="shared" si="34"/>
        <v>15</v>
      </c>
      <c r="U207" s="85">
        <f t="shared" si="34"/>
        <v>0</v>
      </c>
      <c r="V207" s="85">
        <f t="shared" si="34"/>
        <v>0</v>
      </c>
      <c r="W207" s="86">
        <f t="shared" si="34"/>
        <v>45</v>
      </c>
      <c r="X207" s="84">
        <f t="shared" si="34"/>
        <v>0</v>
      </c>
      <c r="Y207" s="85">
        <f t="shared" si="34"/>
        <v>0</v>
      </c>
      <c r="Z207" s="85">
        <f t="shared" si="34"/>
        <v>0</v>
      </c>
      <c r="AA207" s="87">
        <f t="shared" si="34"/>
        <v>0</v>
      </c>
    </row>
    <row r="208" spans="1:27" ht="18" customHeight="1" thickBot="1">
      <c r="A208" s="118"/>
      <c r="B208" s="849"/>
      <c r="C208" s="850"/>
      <c r="D208" s="858"/>
      <c r="E208" s="852"/>
      <c r="F208" s="862"/>
      <c r="G208" s="860"/>
      <c r="H208" s="852"/>
      <c r="I208" s="852"/>
      <c r="J208" s="852"/>
      <c r="K208" s="862"/>
      <c r="L208" s="838">
        <f>SUM(L207:O207)</f>
        <v>130</v>
      </c>
      <c r="M208" s="839"/>
      <c r="N208" s="839"/>
      <c r="O208" s="840"/>
      <c r="P208" s="838">
        <f>SUM(P207:S207)</f>
        <v>270</v>
      </c>
      <c r="Q208" s="839"/>
      <c r="R208" s="839"/>
      <c r="S208" s="840"/>
      <c r="T208" s="838">
        <f>SUM(T207:W207)</f>
        <v>60</v>
      </c>
      <c r="U208" s="839"/>
      <c r="V208" s="839"/>
      <c r="W208" s="840"/>
      <c r="X208" s="838">
        <f>SUM(X207:AA207)</f>
        <v>0</v>
      </c>
      <c r="Y208" s="839"/>
      <c r="Z208" s="839"/>
      <c r="AA208" s="840"/>
    </row>
    <row r="209" spans="1:29" ht="18" customHeight="1">
      <c r="A209" s="618" t="s">
        <v>253</v>
      </c>
      <c r="B209" s="619"/>
      <c r="C209" s="620"/>
      <c r="D209" s="801" t="s">
        <v>39</v>
      </c>
      <c r="E209" s="765" t="s">
        <v>40</v>
      </c>
      <c r="F209" s="783" t="s">
        <v>12</v>
      </c>
      <c r="G209" s="816" t="s">
        <v>30</v>
      </c>
      <c r="H209" s="567" t="s">
        <v>41</v>
      </c>
      <c r="I209" s="567" t="s">
        <v>42</v>
      </c>
      <c r="J209" s="567" t="s">
        <v>46</v>
      </c>
      <c r="K209" s="568" t="s">
        <v>44</v>
      </c>
      <c r="L209" s="760" t="s">
        <v>199</v>
      </c>
      <c r="M209" s="761"/>
      <c r="N209" s="761"/>
      <c r="O209" s="653"/>
      <c r="P209" s="760" t="s">
        <v>200</v>
      </c>
      <c r="Q209" s="761"/>
      <c r="R209" s="761"/>
      <c r="S209" s="762"/>
      <c r="T209" s="767" t="s">
        <v>201</v>
      </c>
      <c r="U209" s="761"/>
      <c r="V209" s="761"/>
      <c r="W209" s="653"/>
      <c r="X209" s="760" t="s">
        <v>202</v>
      </c>
      <c r="Y209" s="761"/>
      <c r="Z209" s="761"/>
      <c r="AA209" s="762"/>
      <c r="AB209" s="469"/>
      <c r="AC209" s="469"/>
    </row>
    <row r="210" spans="1:29" ht="18" customHeight="1">
      <c r="A210" s="618"/>
      <c r="B210" s="619"/>
      <c r="C210" s="620"/>
      <c r="D210" s="802"/>
      <c r="E210" s="765"/>
      <c r="F210" s="784"/>
      <c r="G210" s="781"/>
      <c r="H210" s="567"/>
      <c r="I210" s="567"/>
      <c r="J210" s="567"/>
      <c r="K210" s="568"/>
      <c r="L210" s="569" t="s">
        <v>41</v>
      </c>
      <c r="M210" s="570" t="s">
        <v>42</v>
      </c>
      <c r="N210" s="776" t="s">
        <v>46</v>
      </c>
      <c r="O210" s="43" t="s">
        <v>203</v>
      </c>
      <c r="P210" s="569" t="s">
        <v>41</v>
      </c>
      <c r="Q210" s="570" t="s">
        <v>42</v>
      </c>
      <c r="R210" s="776" t="s">
        <v>46</v>
      </c>
      <c r="S210" s="43" t="s">
        <v>203</v>
      </c>
      <c r="T210" s="569" t="s">
        <v>41</v>
      </c>
      <c r="U210" s="570" t="s">
        <v>42</v>
      </c>
      <c r="V210" s="776" t="s">
        <v>46</v>
      </c>
      <c r="W210" s="43" t="s">
        <v>203</v>
      </c>
      <c r="X210" s="569" t="s">
        <v>41</v>
      </c>
      <c r="Y210" s="570" t="s">
        <v>42</v>
      </c>
      <c r="Z210" s="776" t="s">
        <v>46</v>
      </c>
      <c r="AA210" s="43" t="s">
        <v>203</v>
      </c>
      <c r="AB210" s="469"/>
      <c r="AC210" s="469"/>
    </row>
    <row r="211" spans="1:29" ht="18" customHeight="1" thickBot="1">
      <c r="A211" s="618"/>
      <c r="B211" s="619"/>
      <c r="C211" s="620"/>
      <c r="D211" s="803"/>
      <c r="E211" s="766"/>
      <c r="F211" s="785"/>
      <c r="G211" s="782"/>
      <c r="H211" s="580"/>
      <c r="I211" s="580"/>
      <c r="J211" s="580"/>
      <c r="K211" s="591"/>
      <c r="L211" s="786"/>
      <c r="M211" s="580"/>
      <c r="N211" s="777"/>
      <c r="O211" s="455" t="s">
        <v>83</v>
      </c>
      <c r="P211" s="786"/>
      <c r="Q211" s="580"/>
      <c r="R211" s="777"/>
      <c r="S211" s="455" t="s">
        <v>83</v>
      </c>
      <c r="T211" s="786"/>
      <c r="U211" s="580"/>
      <c r="V211" s="777"/>
      <c r="W211" s="455" t="s">
        <v>83</v>
      </c>
      <c r="X211" s="786"/>
      <c r="Y211" s="580"/>
      <c r="Z211" s="777"/>
      <c r="AA211" s="455" t="s">
        <v>83</v>
      </c>
      <c r="AB211" s="469"/>
      <c r="AC211" s="469"/>
    </row>
    <row r="212" spans="1:29" ht="18" customHeight="1">
      <c r="A212" s="618"/>
      <c r="B212" s="619"/>
      <c r="C212" s="620"/>
      <c r="D212" s="863">
        <f t="shared" ref="D212:W212" si="35">D207+D103+D49</f>
        <v>6</v>
      </c>
      <c r="E212" s="863">
        <f t="shared" si="35"/>
        <v>45</v>
      </c>
      <c r="F212" s="863">
        <f t="shared" si="35"/>
        <v>90</v>
      </c>
      <c r="G212" s="763">
        <f t="shared" si="35"/>
        <v>925</v>
      </c>
      <c r="H212" s="763">
        <f t="shared" si="35"/>
        <v>435</v>
      </c>
      <c r="I212" s="763">
        <f t="shared" si="35"/>
        <v>30</v>
      </c>
      <c r="J212" s="763">
        <f t="shared" si="35"/>
        <v>130</v>
      </c>
      <c r="K212" s="763">
        <f t="shared" si="35"/>
        <v>330</v>
      </c>
      <c r="L212" s="482">
        <f t="shared" si="35"/>
        <v>150</v>
      </c>
      <c r="M212" s="482">
        <f t="shared" si="35"/>
        <v>30</v>
      </c>
      <c r="N212" s="482">
        <f t="shared" si="35"/>
        <v>85</v>
      </c>
      <c r="O212" s="482">
        <f t="shared" si="35"/>
        <v>90</v>
      </c>
      <c r="P212" s="482">
        <f t="shared" si="35"/>
        <v>225</v>
      </c>
      <c r="Q212" s="482">
        <f t="shared" si="35"/>
        <v>0</v>
      </c>
      <c r="R212" s="482">
        <f t="shared" si="35"/>
        <v>15</v>
      </c>
      <c r="S212" s="482">
        <f t="shared" si="35"/>
        <v>195</v>
      </c>
      <c r="T212" s="482">
        <f t="shared" si="35"/>
        <v>60</v>
      </c>
      <c r="U212" s="482">
        <f t="shared" si="35"/>
        <v>0</v>
      </c>
      <c r="V212" s="482">
        <f t="shared" si="35"/>
        <v>30</v>
      </c>
      <c r="W212" s="482">
        <f t="shared" si="35"/>
        <v>45</v>
      </c>
      <c r="X212" s="482">
        <f>SUM(X155,X207)</f>
        <v>0</v>
      </c>
      <c r="Y212" s="483">
        <f>SUM(Y155,Y207)</f>
        <v>0</v>
      </c>
      <c r="Z212" s="483">
        <f>SUM(Z155,Z207)</f>
        <v>0</v>
      </c>
      <c r="AA212" s="484">
        <f>SUM(AA155,AA207)</f>
        <v>0</v>
      </c>
      <c r="AB212" s="469"/>
      <c r="AC212" s="481" t="s">
        <v>64</v>
      </c>
    </row>
    <row r="213" spans="1:29" ht="18" customHeight="1" thickBot="1">
      <c r="A213" s="618"/>
      <c r="B213" s="619"/>
      <c r="C213" s="620"/>
      <c r="D213" s="864"/>
      <c r="E213" s="864"/>
      <c r="F213" s="864"/>
      <c r="G213" s="764"/>
      <c r="H213" s="764"/>
      <c r="I213" s="764"/>
      <c r="J213" s="764"/>
      <c r="K213" s="764"/>
      <c r="L213" s="814">
        <f>SUM(L212:O212)</f>
        <v>355</v>
      </c>
      <c r="M213" s="651"/>
      <c r="N213" s="651"/>
      <c r="O213" s="815"/>
      <c r="P213" s="814">
        <f>SUM(P212:S212)</f>
        <v>435</v>
      </c>
      <c r="Q213" s="651"/>
      <c r="R213" s="651"/>
      <c r="S213" s="815"/>
      <c r="T213" s="814">
        <f>SUM(T212:W212)</f>
        <v>135</v>
      </c>
      <c r="U213" s="651"/>
      <c r="V213" s="651"/>
      <c r="W213" s="815"/>
      <c r="X213" s="814">
        <f>SUM(X212:AA212)</f>
        <v>0</v>
      </c>
      <c r="Y213" s="651"/>
      <c r="Z213" s="651"/>
      <c r="AA213" s="815"/>
      <c r="AB213" s="469"/>
      <c r="AC213" s="481">
        <f>SUM(L213:AA213)</f>
        <v>925</v>
      </c>
    </row>
    <row r="214" spans="1:29" ht="18" customHeight="1">
      <c r="A214" s="618"/>
      <c r="B214" s="619"/>
      <c r="C214" s="620"/>
      <c r="D214" s="807" t="s">
        <v>65</v>
      </c>
      <c r="E214" s="808"/>
      <c r="F214" s="809"/>
      <c r="G214" s="653" t="s">
        <v>66</v>
      </c>
      <c r="H214" s="562"/>
      <c r="I214" s="562"/>
      <c r="J214" s="562"/>
      <c r="K214" s="563"/>
      <c r="L214" s="773">
        <v>3</v>
      </c>
      <c r="M214" s="774"/>
      <c r="N214" s="774"/>
      <c r="O214" s="775"/>
      <c r="P214" s="773">
        <v>3</v>
      </c>
      <c r="Q214" s="774"/>
      <c r="R214" s="774"/>
      <c r="S214" s="775"/>
      <c r="T214" s="773">
        <v>0</v>
      </c>
      <c r="U214" s="774"/>
      <c r="V214" s="774"/>
      <c r="W214" s="775"/>
      <c r="X214" s="773">
        <v>0</v>
      </c>
      <c r="Y214" s="774"/>
      <c r="Z214" s="774"/>
      <c r="AA214" s="775"/>
      <c r="AB214" s="469"/>
      <c r="AC214" s="481">
        <f>SUM(L214:AA214)</f>
        <v>6</v>
      </c>
    </row>
    <row r="215" spans="1:29" ht="18" customHeight="1">
      <c r="A215" s="618"/>
      <c r="B215" s="619"/>
      <c r="C215" s="620"/>
      <c r="D215" s="810"/>
      <c r="E215" s="530"/>
      <c r="F215" s="811"/>
      <c r="G215" s="638" t="s">
        <v>67</v>
      </c>
      <c r="H215" s="639"/>
      <c r="I215" s="639"/>
      <c r="J215" s="639"/>
      <c r="K215" s="640"/>
      <c r="L215" s="841">
        <v>19</v>
      </c>
      <c r="M215" s="842"/>
      <c r="N215" s="842"/>
      <c r="O215" s="843"/>
      <c r="P215" s="841">
        <v>19</v>
      </c>
      <c r="Q215" s="842"/>
      <c r="R215" s="842"/>
      <c r="S215" s="843"/>
      <c r="T215" s="841">
        <v>8</v>
      </c>
      <c r="U215" s="842"/>
      <c r="V215" s="842"/>
      <c r="W215" s="843"/>
      <c r="X215" s="841">
        <v>0</v>
      </c>
      <c r="Y215" s="842"/>
      <c r="Z215" s="842"/>
      <c r="AA215" s="843"/>
      <c r="AB215" s="469"/>
      <c r="AC215" s="481">
        <f>SUM(L215:AA215)</f>
        <v>46</v>
      </c>
    </row>
    <row r="216" spans="1:29" ht="18" customHeight="1" thickBot="1">
      <c r="A216" s="618"/>
      <c r="B216" s="619"/>
      <c r="C216" s="620"/>
      <c r="D216" s="812"/>
      <c r="E216" s="541"/>
      <c r="F216" s="813"/>
      <c r="G216" s="638" t="s">
        <v>12</v>
      </c>
      <c r="H216" s="639"/>
      <c r="I216" s="639"/>
      <c r="J216" s="639"/>
      <c r="K216" s="640"/>
      <c r="L216" s="770">
        <v>30</v>
      </c>
      <c r="M216" s="771"/>
      <c r="N216" s="771"/>
      <c r="O216" s="772"/>
      <c r="P216" s="770">
        <v>30</v>
      </c>
      <c r="Q216" s="771"/>
      <c r="R216" s="771"/>
      <c r="S216" s="772"/>
      <c r="T216" s="770">
        <v>30</v>
      </c>
      <c r="U216" s="771"/>
      <c r="V216" s="771"/>
      <c r="W216" s="772"/>
      <c r="X216" s="770">
        <v>0</v>
      </c>
      <c r="Y216" s="771"/>
      <c r="Z216" s="771"/>
      <c r="AA216" s="772"/>
      <c r="AB216" s="469"/>
      <c r="AC216" s="481">
        <f>SUM(L216:AA216)</f>
        <v>90</v>
      </c>
    </row>
    <row r="217" spans="1:29" ht="18" customHeight="1">
      <c r="A217" s="463"/>
      <c r="B217" s="464"/>
      <c r="C217" s="464"/>
      <c r="D217" s="464"/>
      <c r="E217" s="464"/>
      <c r="F217" s="464"/>
      <c r="G217" s="464"/>
      <c r="H217" s="464"/>
      <c r="I217" s="464"/>
      <c r="J217" s="464"/>
      <c r="K217" s="464"/>
      <c r="L217" s="464"/>
      <c r="M217" s="464"/>
      <c r="N217" s="464"/>
      <c r="O217" s="44"/>
      <c r="P217" s="463"/>
      <c r="Q217" s="464"/>
      <c r="R217" s="464"/>
      <c r="S217" s="464"/>
      <c r="T217" s="495" t="s">
        <v>267</v>
      </c>
      <c r="U217" s="464"/>
      <c r="V217" s="464"/>
      <c r="W217" s="464"/>
      <c r="X217" s="464"/>
      <c r="Y217" s="464"/>
      <c r="Z217" s="464"/>
      <c r="AA217" s="44"/>
      <c r="AB217" s="469"/>
      <c r="AC217" s="469"/>
    </row>
    <row r="218" spans="1:29" ht="18" customHeight="1">
      <c r="A218" s="487" t="s">
        <v>209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  <c r="P218" s="190"/>
      <c r="Q218" s="3"/>
      <c r="R218" s="454"/>
      <c r="S218" s="191"/>
      <c r="T218" s="494"/>
      <c r="U218" s="191"/>
      <c r="V218" s="191"/>
      <c r="W218" s="191"/>
      <c r="X218" s="45"/>
      <c r="Y218" s="97"/>
      <c r="Z218" s="191"/>
      <c r="AA218" s="46"/>
      <c r="AB218" s="469"/>
      <c r="AC218" s="469"/>
    </row>
    <row r="219" spans="1:29" ht="18" customHeight="1">
      <c r="A219" s="190"/>
      <c r="B219" s="191" t="str">
        <f>B167</f>
        <v xml:space="preserve">1. Studenta obowiązuje na I roku udział we wszystkich zajęciach, na latach wyższych udział we wszystkich ćwiczeniach </v>
      </c>
      <c r="C219" s="191"/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46"/>
      <c r="P219" s="451"/>
      <c r="Q219" s="99" t="s">
        <v>71</v>
      </c>
      <c r="R219" s="454"/>
      <c r="S219" s="452"/>
      <c r="T219" s="493"/>
      <c r="U219" s="452"/>
      <c r="V219" s="452"/>
      <c r="W219" s="452"/>
      <c r="X219" s="452"/>
      <c r="Y219" s="452"/>
      <c r="Z219" s="452"/>
      <c r="AA219" s="453"/>
      <c r="AB219" s="469"/>
      <c r="AC219" s="469"/>
    </row>
    <row r="220" spans="1:29" ht="18" customHeight="1">
      <c r="A220" s="73"/>
      <c r="B220" s="191" t="str">
        <f t="shared" ref="B220:B221" si="36">B168</f>
        <v xml:space="preserve">    (audytoryjne, laboratoryjne, projektowe i seminaria)</v>
      </c>
      <c r="C220" s="191"/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46"/>
      <c r="P220" s="451"/>
      <c r="Q220" s="3" t="s">
        <v>41</v>
      </c>
      <c r="R220" s="48" t="s">
        <v>212</v>
      </c>
      <c r="S220" s="452"/>
      <c r="T220" s="452"/>
      <c r="U220" s="452"/>
      <c r="V220" s="452"/>
      <c r="W220" s="452"/>
      <c r="X220" s="452"/>
      <c r="Y220" s="452"/>
      <c r="Z220" s="452"/>
      <c r="AA220" s="453"/>
      <c r="AB220" s="469"/>
      <c r="AC220" s="469"/>
    </row>
    <row r="221" spans="1:29" ht="18" customHeight="1">
      <c r="A221" s="73"/>
      <c r="B221" s="191" t="str">
        <f t="shared" si="36"/>
        <v>2. Studenta obowiazuje napisanie i obrona pracy dyplomowej (20 punktów ECTS)</v>
      </c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  <c r="P221" s="451"/>
      <c r="Q221" s="3" t="s">
        <v>42</v>
      </c>
      <c r="R221" s="48" t="s">
        <v>214</v>
      </c>
      <c r="S221" s="452"/>
      <c r="T221" s="452"/>
      <c r="U221" s="74"/>
      <c r="V221" s="452"/>
      <c r="W221" s="452"/>
      <c r="X221" s="452"/>
      <c r="Y221" s="452"/>
      <c r="Z221" s="452"/>
      <c r="AA221" s="453"/>
      <c r="AB221" s="469"/>
      <c r="AC221" s="469"/>
    </row>
    <row r="222" spans="1:29" ht="18" customHeight="1">
      <c r="A222" s="73"/>
      <c r="B222" s="19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  <c r="P222" s="451"/>
      <c r="Q222" s="3" t="s">
        <v>46</v>
      </c>
      <c r="R222" s="48" t="s">
        <v>215</v>
      </c>
      <c r="S222" s="452"/>
      <c r="T222" s="452"/>
      <c r="U222" s="452"/>
      <c r="V222" s="452"/>
      <c r="W222" s="452"/>
      <c r="X222" s="452"/>
      <c r="Y222" s="452"/>
      <c r="Z222" s="452"/>
      <c r="AA222" s="453"/>
      <c r="AB222" s="469"/>
      <c r="AC222" s="469"/>
    </row>
    <row r="223" spans="1:29" ht="18" customHeight="1">
      <c r="A223" s="73"/>
      <c r="B223" s="49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  <c r="P223" s="451"/>
      <c r="Q223" s="3" t="s">
        <v>203</v>
      </c>
      <c r="R223" s="48" t="s">
        <v>216</v>
      </c>
      <c r="S223" s="452"/>
      <c r="T223" s="452"/>
      <c r="U223" s="452"/>
      <c r="V223" s="452"/>
      <c r="W223" s="452"/>
      <c r="X223" s="452"/>
      <c r="Y223" s="452"/>
      <c r="Z223" s="452"/>
      <c r="AA223" s="453"/>
      <c r="AB223" s="469"/>
      <c r="AC223" s="469"/>
    </row>
    <row r="224" spans="1:29" ht="18" customHeight="1">
      <c r="A224" s="73"/>
      <c r="B224" s="4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  <c r="P224" s="451"/>
      <c r="Q224" s="3" t="s">
        <v>83</v>
      </c>
      <c r="R224" s="48" t="s">
        <v>217</v>
      </c>
      <c r="S224" s="452"/>
      <c r="T224" s="452"/>
      <c r="U224" s="452"/>
      <c r="V224" s="74"/>
      <c r="W224" s="74"/>
      <c r="X224" s="74"/>
      <c r="Y224" s="74"/>
      <c r="Z224" s="452"/>
      <c r="AA224" s="453"/>
      <c r="AB224" s="469"/>
      <c r="AC224" s="469"/>
    </row>
    <row r="225" spans="1:27" ht="18" customHeight="1">
      <c r="A225" s="73"/>
      <c r="B225" s="75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  <c r="P225" s="451"/>
      <c r="Q225" s="3" t="s">
        <v>218</v>
      </c>
      <c r="R225" s="48" t="s">
        <v>219</v>
      </c>
      <c r="S225" s="452"/>
      <c r="T225" s="452"/>
      <c r="U225" s="452"/>
      <c r="V225" s="452"/>
      <c r="W225" s="452"/>
      <c r="X225" s="452"/>
      <c r="Y225" s="452"/>
      <c r="Z225" s="452"/>
      <c r="AA225" s="453"/>
    </row>
    <row r="226" spans="1:27" ht="18" customHeight="1">
      <c r="A226" s="73"/>
      <c r="B226" s="9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  <c r="P226" s="451"/>
      <c r="Q226" s="509"/>
      <c r="R226" s="448" t="s">
        <v>220</v>
      </c>
      <c r="S226" s="3" t="s">
        <v>221</v>
      </c>
      <c r="T226" s="452"/>
      <c r="U226" s="452"/>
      <c r="V226" s="452"/>
      <c r="W226" s="452"/>
      <c r="X226" s="452"/>
      <c r="Y226" s="452"/>
      <c r="Z226" s="452"/>
      <c r="AA226" s="453"/>
    </row>
    <row r="227" spans="1:27" ht="18" customHeight="1" thickBot="1">
      <c r="A227" s="52"/>
      <c r="B227" s="53"/>
      <c r="C227" s="53"/>
      <c r="D227" s="53"/>
      <c r="E227" s="54"/>
      <c r="F227" s="54"/>
      <c r="G227" s="54"/>
      <c r="H227" s="54"/>
      <c r="I227" s="54"/>
      <c r="J227" s="54"/>
      <c r="K227" s="53"/>
      <c r="L227" s="53"/>
      <c r="M227" s="53"/>
      <c r="N227" s="53"/>
      <c r="O227" s="55"/>
      <c r="P227" s="826" t="s">
        <v>145</v>
      </c>
      <c r="Q227" s="827"/>
      <c r="R227" s="827"/>
      <c r="S227" s="827"/>
      <c r="T227" s="827"/>
      <c r="U227" s="827"/>
      <c r="V227" s="827"/>
      <c r="W227" s="827"/>
      <c r="X227" s="827"/>
      <c r="Y227" s="827"/>
      <c r="Z227" s="827"/>
      <c r="AA227" s="828"/>
    </row>
  </sheetData>
  <mergeCells count="528">
    <mergeCell ref="X216:AA216"/>
    <mergeCell ref="P227:AA227"/>
    <mergeCell ref="B63:O63"/>
    <mergeCell ref="L213:O213"/>
    <mergeCell ref="P213:S213"/>
    <mergeCell ref="T213:W213"/>
    <mergeCell ref="X213:AA213"/>
    <mergeCell ref="D214:F216"/>
    <mergeCell ref="G214:K214"/>
    <mergeCell ref="L214:O214"/>
    <mergeCell ref="P214:S214"/>
    <mergeCell ref="T214:W214"/>
    <mergeCell ref="X214:AA214"/>
    <mergeCell ref="G215:K215"/>
    <mergeCell ref="L215:O215"/>
    <mergeCell ref="P215:S215"/>
    <mergeCell ref="T215:W215"/>
    <mergeCell ref="X215:AA215"/>
    <mergeCell ref="X209:AA209"/>
    <mergeCell ref="J212:J213"/>
    <mergeCell ref="K212:K213"/>
    <mergeCell ref="G207:G208"/>
    <mergeCell ref="H207:H208"/>
    <mergeCell ref="L209:O209"/>
    <mergeCell ref="X210:X211"/>
    <mergeCell ref="Y210:Y211"/>
    <mergeCell ref="Z210:Z211"/>
    <mergeCell ref="I207:I208"/>
    <mergeCell ref="J207:J208"/>
    <mergeCell ref="K207:K208"/>
    <mergeCell ref="L208:O208"/>
    <mergeCell ref="P208:S208"/>
    <mergeCell ref="T208:W208"/>
    <mergeCell ref="X208:AA208"/>
    <mergeCell ref="M210:M211"/>
    <mergeCell ref="N210:N211"/>
    <mergeCell ref="P210:P211"/>
    <mergeCell ref="Q210:Q211"/>
    <mergeCell ref="R210:R211"/>
    <mergeCell ref="L210:L211"/>
    <mergeCell ref="J209:J211"/>
    <mergeCell ref="T210:T211"/>
    <mergeCell ref="U210:U211"/>
    <mergeCell ref="V210:V211"/>
    <mergeCell ref="T209:W209"/>
    <mergeCell ref="L216:O216"/>
    <mergeCell ref="P216:S216"/>
    <mergeCell ref="T216:W216"/>
    <mergeCell ref="K209:K211"/>
    <mergeCell ref="B207:C208"/>
    <mergeCell ref="D207:D208"/>
    <mergeCell ref="E207:E208"/>
    <mergeCell ref="F207:F208"/>
    <mergeCell ref="D212:D213"/>
    <mergeCell ref="E212:E213"/>
    <mergeCell ref="F212:F213"/>
    <mergeCell ref="G212:G213"/>
    <mergeCell ref="H212:H213"/>
    <mergeCell ref="A209:C216"/>
    <mergeCell ref="D209:D211"/>
    <mergeCell ref="E209:E211"/>
    <mergeCell ref="F209:F211"/>
    <mergeCell ref="G209:G211"/>
    <mergeCell ref="H209:H211"/>
    <mergeCell ref="I209:I211"/>
    <mergeCell ref="I212:I213"/>
    <mergeCell ref="G216:K216"/>
    <mergeCell ref="P209:S209"/>
    <mergeCell ref="Y190:Y191"/>
    <mergeCell ref="Z190:Z191"/>
    <mergeCell ref="B192:K192"/>
    <mergeCell ref="L192:AA192"/>
    <mergeCell ref="B202:C202"/>
    <mergeCell ref="B204:C204"/>
    <mergeCell ref="B205:C205"/>
    <mergeCell ref="V190:V191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6:C206"/>
    <mergeCell ref="L190:L191"/>
    <mergeCell ref="M190:M191"/>
    <mergeCell ref="N190:N191"/>
    <mergeCell ref="P190:P191"/>
    <mergeCell ref="Q190:Q191"/>
    <mergeCell ref="R190:R191"/>
    <mergeCell ref="T190:T191"/>
    <mergeCell ref="U190:U191"/>
    <mergeCell ref="B203:C203"/>
    <mergeCell ref="A184:C184"/>
    <mergeCell ref="T184:AA184"/>
    <mergeCell ref="T185:AA185"/>
    <mergeCell ref="A186:AA186"/>
    <mergeCell ref="A187:A191"/>
    <mergeCell ref="B187:C191"/>
    <mergeCell ref="D187:F188"/>
    <mergeCell ref="G187:K187"/>
    <mergeCell ref="L187:AA187"/>
    <mergeCell ref="G188:G191"/>
    <mergeCell ref="H188:K188"/>
    <mergeCell ref="L188:O188"/>
    <mergeCell ref="P188:S188"/>
    <mergeCell ref="T188:W188"/>
    <mergeCell ref="X188:AA188"/>
    <mergeCell ref="D189:D191"/>
    <mergeCell ref="E189:E191"/>
    <mergeCell ref="F189:F191"/>
    <mergeCell ref="H189:H191"/>
    <mergeCell ref="I189:I191"/>
    <mergeCell ref="J189:J191"/>
    <mergeCell ref="K189:K191"/>
    <mergeCell ref="L189:AA189"/>
    <mergeCell ref="X190:X191"/>
    <mergeCell ref="A183:C183"/>
    <mergeCell ref="T183:AA183"/>
    <mergeCell ref="D162:F164"/>
    <mergeCell ref="G163:K163"/>
    <mergeCell ref="D160:D161"/>
    <mergeCell ref="F160:F161"/>
    <mergeCell ref="A181:C181"/>
    <mergeCell ref="T181:AA181"/>
    <mergeCell ref="A182:C182"/>
    <mergeCell ref="T182:AA182"/>
    <mergeCell ref="D177:S179"/>
    <mergeCell ref="T177:AA177"/>
    <mergeCell ref="A178:C178"/>
    <mergeCell ref="T178:AA178"/>
    <mergeCell ref="A179:C179"/>
    <mergeCell ref="T179:AA179"/>
    <mergeCell ref="A180:C180"/>
    <mergeCell ref="T180:AA180"/>
    <mergeCell ref="P175:AA175"/>
    <mergeCell ref="X164:AA164"/>
    <mergeCell ref="G164:K164"/>
    <mergeCell ref="A157:C164"/>
    <mergeCell ref="P158:P159"/>
    <mergeCell ref="X157:AA157"/>
    <mergeCell ref="L156:O156"/>
    <mergeCell ref="P162:S162"/>
    <mergeCell ref="X156:AA156"/>
    <mergeCell ref="P156:S156"/>
    <mergeCell ref="T156:W156"/>
    <mergeCell ref="L161:O161"/>
    <mergeCell ref="P161:S161"/>
    <mergeCell ref="Z158:Z159"/>
    <mergeCell ref="X158:X159"/>
    <mergeCell ref="Y158:Y159"/>
    <mergeCell ref="X163:AA163"/>
    <mergeCell ref="X162:AA162"/>
    <mergeCell ref="P163:S163"/>
    <mergeCell ref="T163:W163"/>
    <mergeCell ref="E160:E161"/>
    <mergeCell ref="G160:G161"/>
    <mergeCell ref="H160:H161"/>
    <mergeCell ref="I160:I161"/>
    <mergeCell ref="J160:J161"/>
    <mergeCell ref="K160:K161"/>
    <mergeCell ref="X161:AA161"/>
    <mergeCell ref="L163:O163"/>
    <mergeCell ref="G162:K162"/>
    <mergeCell ref="L162:O162"/>
    <mergeCell ref="F105:F107"/>
    <mergeCell ref="I105:I107"/>
    <mergeCell ref="J83:J85"/>
    <mergeCell ref="C86:K86"/>
    <mergeCell ref="B87:C87"/>
    <mergeCell ref="B90:C90"/>
    <mergeCell ref="B91:C91"/>
    <mergeCell ref="B99:C99"/>
    <mergeCell ref="B100:C100"/>
    <mergeCell ref="B88:C88"/>
    <mergeCell ref="B89:C89"/>
    <mergeCell ref="B92:C92"/>
    <mergeCell ref="B93:C93"/>
    <mergeCell ref="B94:C94"/>
    <mergeCell ref="B95:C95"/>
    <mergeCell ref="B96:C96"/>
    <mergeCell ref="B98:C98"/>
    <mergeCell ref="B102:C102"/>
    <mergeCell ref="B97:C97"/>
    <mergeCell ref="B101:C101"/>
    <mergeCell ref="H105:H107"/>
    <mergeCell ref="G105:G107"/>
    <mergeCell ref="J105:J107"/>
    <mergeCell ref="B12:F12"/>
    <mergeCell ref="B14:F14"/>
    <mergeCell ref="B15:F15"/>
    <mergeCell ref="B16:F16"/>
    <mergeCell ref="B17:F17"/>
    <mergeCell ref="G81:K81"/>
    <mergeCell ref="A35:C35"/>
    <mergeCell ref="A36:C36"/>
    <mergeCell ref="A39:A43"/>
    <mergeCell ref="A30:C30"/>
    <mergeCell ref="A32:C32"/>
    <mergeCell ref="J51:J53"/>
    <mergeCell ref="A51:C58"/>
    <mergeCell ref="B48:C48"/>
    <mergeCell ref="B49:C50"/>
    <mergeCell ref="J49:J50"/>
    <mergeCell ref="K49:K50"/>
    <mergeCell ref="F49:F50"/>
    <mergeCell ref="G58:K58"/>
    <mergeCell ref="B39:C43"/>
    <mergeCell ref="I49:I50"/>
    <mergeCell ref="G51:G53"/>
    <mergeCell ref="H51:H53"/>
    <mergeCell ref="K54:K55"/>
    <mergeCell ref="P27:AA27"/>
    <mergeCell ref="T34:AA34"/>
    <mergeCell ref="A34:C34"/>
    <mergeCell ref="A33:C33"/>
    <mergeCell ref="A31:C31"/>
    <mergeCell ref="D29:S31"/>
    <mergeCell ref="B13:F13"/>
    <mergeCell ref="T29:AA29"/>
    <mergeCell ref="B145:C145"/>
    <mergeCell ref="T111:W111"/>
    <mergeCell ref="L140:AA140"/>
    <mergeCell ref="R138:R139"/>
    <mergeCell ref="T138:T139"/>
    <mergeCell ref="U138:U139"/>
    <mergeCell ref="J103:J104"/>
    <mergeCell ref="K103:K104"/>
    <mergeCell ref="K105:K107"/>
    <mergeCell ref="L105:O105"/>
    <mergeCell ref="Q138:Q139"/>
    <mergeCell ref="P138:P139"/>
    <mergeCell ref="X138:X139"/>
    <mergeCell ref="N138:N139"/>
    <mergeCell ref="L106:L107"/>
    <mergeCell ref="M106:M107"/>
    <mergeCell ref="D108:D109"/>
    <mergeCell ref="B143:C143"/>
    <mergeCell ref="B142:C142"/>
    <mergeCell ref="B144:C144"/>
    <mergeCell ref="G103:G104"/>
    <mergeCell ref="H103:H104"/>
    <mergeCell ref="B154:C154"/>
    <mergeCell ref="B146:C146"/>
    <mergeCell ref="B148:C148"/>
    <mergeCell ref="B149:C149"/>
    <mergeCell ref="B153:C153"/>
    <mergeCell ref="B141:C141"/>
    <mergeCell ref="D105:D107"/>
    <mergeCell ref="B103:C104"/>
    <mergeCell ref="E108:E109"/>
    <mergeCell ref="E103:E104"/>
    <mergeCell ref="D103:D104"/>
    <mergeCell ref="A132:C132"/>
    <mergeCell ref="G111:K111"/>
    <mergeCell ref="K108:K109"/>
    <mergeCell ref="F108:F109"/>
    <mergeCell ref="J108:J109"/>
    <mergeCell ref="I103:I104"/>
    <mergeCell ref="F103:F104"/>
    <mergeCell ref="B155:C156"/>
    <mergeCell ref="H155:H156"/>
    <mergeCell ref="A130:C130"/>
    <mergeCell ref="A128:C128"/>
    <mergeCell ref="A127:C127"/>
    <mergeCell ref="B150:C150"/>
    <mergeCell ref="B152:C152"/>
    <mergeCell ref="I155:I156"/>
    <mergeCell ref="B151:C151"/>
    <mergeCell ref="B147:C147"/>
    <mergeCell ref="H137:H139"/>
    <mergeCell ref="D155:D156"/>
    <mergeCell ref="G155:G156"/>
    <mergeCell ref="I137:I139"/>
    <mergeCell ref="E155:E156"/>
    <mergeCell ref="B140:K140"/>
    <mergeCell ref="B135:C139"/>
    <mergeCell ref="D135:F136"/>
    <mergeCell ref="D137:D139"/>
    <mergeCell ref="G136:G139"/>
    <mergeCell ref="J155:J156"/>
    <mergeCell ref="F155:F156"/>
    <mergeCell ref="A129:C129"/>
    <mergeCell ref="K155:K156"/>
    <mergeCell ref="T129:AA129"/>
    <mergeCell ref="X111:AA111"/>
    <mergeCell ref="X112:AA112"/>
    <mergeCell ref="P123:AA123"/>
    <mergeCell ref="D125:S127"/>
    <mergeCell ref="Y138:Y139"/>
    <mergeCell ref="Z138:Z139"/>
    <mergeCell ref="T130:AA130"/>
    <mergeCell ref="T127:AA127"/>
    <mergeCell ref="T136:W136"/>
    <mergeCell ref="T112:W112"/>
    <mergeCell ref="G112:K112"/>
    <mergeCell ref="K137:K139"/>
    <mergeCell ref="J137:J139"/>
    <mergeCell ref="G135:K135"/>
    <mergeCell ref="T128:AA128"/>
    <mergeCell ref="T131:AA131"/>
    <mergeCell ref="A126:C126"/>
    <mergeCell ref="D110:F112"/>
    <mergeCell ref="E137:E139"/>
    <mergeCell ref="F137:F139"/>
    <mergeCell ref="P112:S112"/>
    <mergeCell ref="P136:S136"/>
    <mergeCell ref="L136:O136"/>
    <mergeCell ref="L135:AA135"/>
    <mergeCell ref="A134:AA134"/>
    <mergeCell ref="A135:A139"/>
    <mergeCell ref="L112:O112"/>
    <mergeCell ref="V138:V139"/>
    <mergeCell ref="M138:M139"/>
    <mergeCell ref="A105:C112"/>
    <mergeCell ref="A131:C131"/>
    <mergeCell ref="E105:E107"/>
    <mergeCell ref="X110:AA110"/>
    <mergeCell ref="I108:I109"/>
    <mergeCell ref="T125:AA125"/>
    <mergeCell ref="T126:AA126"/>
    <mergeCell ref="L138:L139"/>
    <mergeCell ref="X136:AA136"/>
    <mergeCell ref="H136:K136"/>
    <mergeCell ref="T132:AA132"/>
    <mergeCell ref="X109:AA109"/>
    <mergeCell ref="L109:O109"/>
    <mergeCell ref="L111:O111"/>
    <mergeCell ref="Y106:Y107"/>
    <mergeCell ref="T106:T107"/>
    <mergeCell ref="P106:P107"/>
    <mergeCell ref="P111:S111"/>
    <mergeCell ref="P109:S109"/>
    <mergeCell ref="T109:W109"/>
    <mergeCell ref="P110:S110"/>
    <mergeCell ref="Q106:Q107"/>
    <mergeCell ref="N106:N107"/>
    <mergeCell ref="G108:G109"/>
    <mergeCell ref="H108:H109"/>
    <mergeCell ref="T110:W110"/>
    <mergeCell ref="G110:K110"/>
    <mergeCell ref="L110:O110"/>
    <mergeCell ref="Z106:Z107"/>
    <mergeCell ref="X104:AA104"/>
    <mergeCell ref="Z84:Z85"/>
    <mergeCell ref="L86:AA86"/>
    <mergeCell ref="R84:R85"/>
    <mergeCell ref="V84:V85"/>
    <mergeCell ref="M84:M85"/>
    <mergeCell ref="N84:N85"/>
    <mergeCell ref="L104:O104"/>
    <mergeCell ref="P104:S104"/>
    <mergeCell ref="L84:L85"/>
    <mergeCell ref="R106:R107"/>
    <mergeCell ref="U106:U107"/>
    <mergeCell ref="V106:V107"/>
    <mergeCell ref="T104:W104"/>
    <mergeCell ref="X106:X107"/>
    <mergeCell ref="P105:S105"/>
    <mergeCell ref="T105:W105"/>
    <mergeCell ref="X105:AA105"/>
    <mergeCell ref="P82:S82"/>
    <mergeCell ref="D83:D85"/>
    <mergeCell ref="L82:O82"/>
    <mergeCell ref="E83:E85"/>
    <mergeCell ref="H83:H85"/>
    <mergeCell ref="G82:G85"/>
    <mergeCell ref="A78:C78"/>
    <mergeCell ref="A77:C77"/>
    <mergeCell ref="A80:AA80"/>
    <mergeCell ref="A81:A85"/>
    <mergeCell ref="B81:C85"/>
    <mergeCell ref="T84:T85"/>
    <mergeCell ref="U84:U85"/>
    <mergeCell ref="K83:K85"/>
    <mergeCell ref="I83:I85"/>
    <mergeCell ref="F83:F85"/>
    <mergeCell ref="T82:W82"/>
    <mergeCell ref="T33:AA33"/>
    <mergeCell ref="T30:AA30"/>
    <mergeCell ref="T31:AA31"/>
    <mergeCell ref="T32:AA32"/>
    <mergeCell ref="T35:AA35"/>
    <mergeCell ref="T36:AA36"/>
    <mergeCell ref="Y42:Y43"/>
    <mergeCell ref="U42:U43"/>
    <mergeCell ref="Z42:Z43"/>
    <mergeCell ref="V42:V43"/>
    <mergeCell ref="L41:AA41"/>
    <mergeCell ref="T42:T43"/>
    <mergeCell ref="R42:R43"/>
    <mergeCell ref="Q42:Q43"/>
    <mergeCell ref="P42:P43"/>
    <mergeCell ref="N42:N43"/>
    <mergeCell ref="M42:M43"/>
    <mergeCell ref="T37:AA37"/>
    <mergeCell ref="A38:AA38"/>
    <mergeCell ref="G39:K39"/>
    <mergeCell ref="K41:K43"/>
    <mergeCell ref="T40:W40"/>
    <mergeCell ref="X51:AA51"/>
    <mergeCell ref="Z52:Z53"/>
    <mergeCell ref="G49:G50"/>
    <mergeCell ref="H49:H50"/>
    <mergeCell ref="I41:I43"/>
    <mergeCell ref="H41:H43"/>
    <mergeCell ref="P84:P85"/>
    <mergeCell ref="L83:AA83"/>
    <mergeCell ref="P69:AA69"/>
    <mergeCell ref="X58:AA58"/>
    <mergeCell ref="N52:N53"/>
    <mergeCell ref="P56:S56"/>
    <mergeCell ref="P58:S58"/>
    <mergeCell ref="T72:AA72"/>
    <mergeCell ref="T71:AA71"/>
    <mergeCell ref="T78:AA78"/>
    <mergeCell ref="T73:AA73"/>
    <mergeCell ref="T75:AA75"/>
    <mergeCell ref="T74:AA74"/>
    <mergeCell ref="T76:AA76"/>
    <mergeCell ref="L81:AA81"/>
    <mergeCell ref="X57:AA57"/>
    <mergeCell ref="J41:J43"/>
    <mergeCell ref="H82:K82"/>
    <mergeCell ref="X55:AA55"/>
    <mergeCell ref="P57:S57"/>
    <mergeCell ref="X52:X53"/>
    <mergeCell ref="Y52:Y53"/>
    <mergeCell ref="T58:W58"/>
    <mergeCell ref="L137:AA137"/>
    <mergeCell ref="T133:AA133"/>
    <mergeCell ref="T52:T53"/>
    <mergeCell ref="T57:W57"/>
    <mergeCell ref="L57:O57"/>
    <mergeCell ref="L55:O55"/>
    <mergeCell ref="U52:U53"/>
    <mergeCell ref="V52:V53"/>
    <mergeCell ref="L52:L53"/>
    <mergeCell ref="M52:M53"/>
    <mergeCell ref="R52:R53"/>
    <mergeCell ref="P55:S55"/>
    <mergeCell ref="T55:W55"/>
    <mergeCell ref="T79:AA79"/>
    <mergeCell ref="T77:AA77"/>
    <mergeCell ref="X84:X85"/>
    <mergeCell ref="Y84:Y85"/>
    <mergeCell ref="Q84:Q85"/>
    <mergeCell ref="X82:AA82"/>
    <mergeCell ref="F157:F159"/>
    <mergeCell ref="D157:D159"/>
    <mergeCell ref="E157:E159"/>
    <mergeCell ref="T161:W161"/>
    <mergeCell ref="H157:H159"/>
    <mergeCell ref="I157:I159"/>
    <mergeCell ref="T157:W157"/>
    <mergeCell ref="U158:U159"/>
    <mergeCell ref="V158:V159"/>
    <mergeCell ref="G157:G159"/>
    <mergeCell ref="J157:J159"/>
    <mergeCell ref="Q158:Q159"/>
    <mergeCell ref="R158:R159"/>
    <mergeCell ref="T158:T159"/>
    <mergeCell ref="K157:K159"/>
    <mergeCell ref="L157:O157"/>
    <mergeCell ref="P157:S157"/>
    <mergeCell ref="L158:L159"/>
    <mergeCell ref="B44:K44"/>
    <mergeCell ref="I51:I53"/>
    <mergeCell ref="H40:K40"/>
    <mergeCell ref="A72:C72"/>
    <mergeCell ref="D81:F82"/>
    <mergeCell ref="A74:C74"/>
    <mergeCell ref="A73:C73"/>
    <mergeCell ref="A75:C75"/>
    <mergeCell ref="A76:C76"/>
    <mergeCell ref="D71:S73"/>
    <mergeCell ref="D54:D55"/>
    <mergeCell ref="L44:AA44"/>
    <mergeCell ref="X50:AA50"/>
    <mergeCell ref="P50:S50"/>
    <mergeCell ref="T50:W50"/>
    <mergeCell ref="F51:F53"/>
    <mergeCell ref="D51:D53"/>
    <mergeCell ref="G56:K56"/>
    <mergeCell ref="L56:O56"/>
    <mergeCell ref="T56:W56"/>
    <mergeCell ref="P52:P53"/>
    <mergeCell ref="Q52:Q53"/>
    <mergeCell ref="X56:AA56"/>
    <mergeCell ref="D56:F58"/>
    <mergeCell ref="L164:O164"/>
    <mergeCell ref="P164:S164"/>
    <mergeCell ref="T164:W164"/>
    <mergeCell ref="M158:M159"/>
    <mergeCell ref="T162:W162"/>
    <mergeCell ref="N158:N159"/>
    <mergeCell ref="L40:O40"/>
    <mergeCell ref="B45:C45"/>
    <mergeCell ref="G40:G43"/>
    <mergeCell ref="D49:D50"/>
    <mergeCell ref="E49:E50"/>
    <mergeCell ref="D41:D43"/>
    <mergeCell ref="D39:F40"/>
    <mergeCell ref="E41:E43"/>
    <mergeCell ref="F41:F43"/>
    <mergeCell ref="L42:L43"/>
    <mergeCell ref="B47:C47"/>
    <mergeCell ref="B46:C46"/>
    <mergeCell ref="L50:O50"/>
    <mergeCell ref="L39:AA39"/>
    <mergeCell ref="X42:X43"/>
    <mergeCell ref="P40:S40"/>
    <mergeCell ref="X40:AA40"/>
    <mergeCell ref="E54:E55"/>
    <mergeCell ref="L58:O58"/>
    <mergeCell ref="F54:F55"/>
    <mergeCell ref="G57:K57"/>
    <mergeCell ref="P51:S51"/>
    <mergeCell ref="K51:K53"/>
    <mergeCell ref="L51:O51"/>
    <mergeCell ref="G54:G55"/>
    <mergeCell ref="E51:E53"/>
    <mergeCell ref="T51:W51"/>
    <mergeCell ref="H54:H55"/>
    <mergeCell ref="I54:I55"/>
    <mergeCell ref="J54:J55"/>
  </mergeCells>
  <phoneticPr fontId="0" type="noConversion"/>
  <pageMargins left="0.78740157480314965" right="0.78740157480314965" top="0.59055118110236227" bottom="0.59055118110236227" header="0.51181102362204722" footer="0.51181102362204722"/>
  <pageSetup paperSize="9" scale="54" orientation="landscape" horizontalDpi="4294967294" verticalDpi="300" r:id="rId1"/>
  <headerFooter alignWithMargins="0">
    <oddHeader xml:space="preserve">&amp;R&amp;8załącznik nr 2 do: Wytycznych do tworzenia studiów 
oraz projektowania i modyfikacji ich programów 
&amp;11
</oddHeader>
  </headerFooter>
  <rowBreaks count="3" manualBreakCount="3">
    <brk id="26" max="26" man="1"/>
    <brk id="69" max="16383" man="1"/>
    <brk id="1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M227"/>
  <sheetViews>
    <sheetView view="pageBreakPreview" topLeftCell="A187" zoomScale="60" zoomScaleNormal="83" workbookViewId="0">
      <selection activeCell="Q226" sqref="Q226"/>
    </sheetView>
  </sheetViews>
  <sheetFormatPr defaultColWidth="9.140625" defaultRowHeight="18" customHeight="1"/>
  <cols>
    <col min="1" max="1" width="4.140625" style="1" customWidth="1"/>
    <col min="2" max="2" width="57" style="1" customWidth="1"/>
    <col min="3" max="3" width="12.7109375" style="1" customWidth="1"/>
    <col min="4" max="6" width="6.7109375" style="1" customWidth="1"/>
    <col min="7" max="11" width="7.7109375" style="1" customWidth="1"/>
    <col min="12" max="27" width="5.7109375" style="1" customWidth="1"/>
    <col min="28" max="16384" width="9.140625" style="1"/>
  </cols>
  <sheetData>
    <row r="2" spans="1:27" ht="18" customHeight="1" thickBot="1">
      <c r="A2" s="469"/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  <c r="Z2" s="469"/>
      <c r="AA2" s="469"/>
    </row>
    <row r="3" spans="1:27" ht="18" customHeight="1">
      <c r="A3" s="126"/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6"/>
      <c r="V3" s="466"/>
      <c r="W3" s="466"/>
      <c r="X3" s="466"/>
      <c r="Y3" s="466"/>
      <c r="Z3" s="466"/>
      <c r="AA3" s="467"/>
    </row>
    <row r="4" spans="1:27" ht="28.35" customHeight="1">
      <c r="A4" s="132"/>
      <c r="B4" s="91" t="s">
        <v>0</v>
      </c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70"/>
    </row>
    <row r="5" spans="1:27" ht="24" customHeight="1">
      <c r="A5" s="132"/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  <c r="U5" s="469"/>
      <c r="V5" s="469"/>
      <c r="W5" s="469"/>
      <c r="X5" s="469"/>
      <c r="Y5" s="469"/>
      <c r="Z5" s="469"/>
      <c r="AA5" s="470"/>
    </row>
    <row r="6" spans="1:27" ht="44.1" customHeight="1">
      <c r="A6" s="132"/>
      <c r="B6" s="45" t="s">
        <v>1</v>
      </c>
      <c r="C6" s="45" t="s">
        <v>2</v>
      </c>
      <c r="D6" s="90"/>
      <c r="E6" s="45"/>
      <c r="F6" s="45"/>
      <c r="G6" s="45"/>
      <c r="H6" s="45"/>
      <c r="I6" s="469"/>
      <c r="J6" s="469"/>
      <c r="K6" s="469"/>
      <c r="L6" s="469"/>
      <c r="M6" s="469"/>
      <c r="N6" s="469"/>
      <c r="O6" s="469"/>
      <c r="P6" s="469"/>
      <c r="Q6" s="469"/>
      <c r="R6" s="469"/>
      <c r="S6" s="469"/>
      <c r="T6" s="469"/>
      <c r="U6" s="469"/>
      <c r="V6" s="469"/>
      <c r="W6" s="469"/>
      <c r="X6" s="469"/>
      <c r="Y6" s="469"/>
      <c r="Z6" s="469"/>
      <c r="AA6" s="470"/>
    </row>
    <row r="7" spans="1:27" ht="18" customHeight="1">
      <c r="A7" s="132"/>
      <c r="B7" s="191" t="s">
        <v>3</v>
      </c>
      <c r="C7" s="99" t="s">
        <v>4</v>
      </c>
      <c r="D7" s="469"/>
      <c r="E7" s="98"/>
      <c r="F7" s="98"/>
      <c r="G7" s="98"/>
      <c r="H7" s="98"/>
      <c r="I7" s="98"/>
      <c r="J7" s="469"/>
      <c r="K7" s="469"/>
      <c r="L7" s="469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469"/>
      <c r="AA7" s="470"/>
    </row>
    <row r="8" spans="1:27" ht="18" customHeight="1">
      <c r="A8" s="132"/>
      <c r="B8" s="191" t="s">
        <v>5</v>
      </c>
      <c r="C8" s="98" t="s">
        <v>192</v>
      </c>
      <c r="D8" s="469"/>
      <c r="E8" s="98"/>
      <c r="F8" s="98"/>
      <c r="G8" s="98"/>
      <c r="H8" s="98"/>
      <c r="I8" s="98"/>
      <c r="J8" s="469"/>
      <c r="K8" s="469"/>
      <c r="L8" s="469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469"/>
      <c r="AA8" s="470"/>
    </row>
    <row r="9" spans="1:27" ht="18" customHeight="1">
      <c r="A9" s="132"/>
      <c r="B9" s="191" t="s">
        <v>7</v>
      </c>
      <c r="C9" s="98" t="s">
        <v>183</v>
      </c>
      <c r="D9" s="469"/>
      <c r="E9" s="98"/>
      <c r="F9" s="98"/>
      <c r="G9" s="98"/>
      <c r="H9" s="98"/>
      <c r="I9" s="98"/>
      <c r="J9" s="469"/>
      <c r="K9" s="469"/>
      <c r="L9" s="469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469"/>
      <c r="AA9" s="470"/>
    </row>
    <row r="10" spans="1:27" ht="18" customHeight="1">
      <c r="A10" s="132"/>
      <c r="B10" s="469"/>
      <c r="C10" s="469"/>
      <c r="D10" s="469"/>
      <c r="E10" s="469"/>
      <c r="F10" s="469"/>
      <c r="G10" s="469"/>
      <c r="H10" s="469"/>
      <c r="I10" s="98"/>
      <c r="J10" s="469"/>
      <c r="K10" s="469"/>
      <c r="L10" s="469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469"/>
      <c r="AA10" s="470"/>
    </row>
    <row r="11" spans="1:27" ht="18" customHeight="1" thickBot="1">
      <c r="A11" s="132"/>
      <c r="B11" s="92"/>
      <c r="C11" s="92"/>
      <c r="D11" s="92"/>
      <c r="E11" s="92"/>
      <c r="F11" s="92"/>
      <c r="G11" s="92"/>
      <c r="H11" s="92"/>
      <c r="I11" s="92"/>
      <c r="J11" s="469"/>
      <c r="K11" s="469"/>
      <c r="L11" s="469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469"/>
      <c r="AA11" s="470"/>
    </row>
    <row r="12" spans="1:27" ht="39" customHeight="1" thickBot="1">
      <c r="A12" s="132"/>
      <c r="B12" s="711" t="s">
        <v>9</v>
      </c>
      <c r="C12" s="712"/>
      <c r="D12" s="712"/>
      <c r="E12" s="712"/>
      <c r="F12" s="713"/>
      <c r="G12" s="95">
        <f>(G160)</f>
        <v>608</v>
      </c>
      <c r="H12" s="93" t="s">
        <v>10</v>
      </c>
      <c r="I12" s="94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469"/>
      <c r="AA12" s="470"/>
    </row>
    <row r="13" spans="1:27" ht="82.35" customHeight="1" thickBot="1">
      <c r="A13" s="132"/>
      <c r="B13" s="714" t="s">
        <v>11</v>
      </c>
      <c r="C13" s="715"/>
      <c r="D13" s="715"/>
      <c r="E13" s="715"/>
      <c r="F13" s="716"/>
      <c r="G13" s="95">
        <v>19</v>
      </c>
      <c r="H13" s="93" t="s">
        <v>12</v>
      </c>
      <c r="I13" s="94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469"/>
      <c r="AA13" s="470"/>
    </row>
    <row r="14" spans="1:27" ht="73.349999999999994" customHeight="1" thickBot="1">
      <c r="A14" s="132"/>
      <c r="B14" s="714" t="s">
        <v>13</v>
      </c>
      <c r="C14" s="715"/>
      <c r="D14" s="715"/>
      <c r="E14" s="715"/>
      <c r="F14" s="716"/>
      <c r="G14" s="95">
        <v>5</v>
      </c>
      <c r="H14" s="93" t="s">
        <v>12</v>
      </c>
      <c r="I14" s="94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469"/>
      <c r="AA14" s="470"/>
    </row>
    <row r="15" spans="1:27" ht="45.6" customHeight="1" thickBot="1">
      <c r="A15" s="132"/>
      <c r="B15" s="717" t="s">
        <v>14</v>
      </c>
      <c r="C15" s="718"/>
      <c r="D15" s="718"/>
      <c r="E15" s="718"/>
      <c r="F15" s="719"/>
      <c r="G15" s="95">
        <v>54</v>
      </c>
      <c r="H15" s="93" t="s">
        <v>12</v>
      </c>
      <c r="I15" s="94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469"/>
      <c r="AA15" s="470"/>
    </row>
    <row r="16" spans="1:27" ht="89.1" customHeight="1" thickBot="1">
      <c r="A16" s="132"/>
      <c r="B16" s="714" t="s">
        <v>15</v>
      </c>
      <c r="C16" s="715"/>
      <c r="D16" s="715"/>
      <c r="E16" s="715"/>
      <c r="F16" s="716"/>
      <c r="G16" s="95">
        <v>60</v>
      </c>
      <c r="H16" s="93" t="s">
        <v>12</v>
      </c>
      <c r="I16" s="94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469"/>
      <c r="AA16" s="470"/>
    </row>
    <row r="17" spans="1:27" ht="60" customHeight="1" thickBot="1">
      <c r="A17" s="132"/>
      <c r="B17" s="720" t="s">
        <v>16</v>
      </c>
      <c r="C17" s="721"/>
      <c r="D17" s="721"/>
      <c r="E17" s="721"/>
      <c r="F17" s="722"/>
      <c r="G17" s="95">
        <v>0</v>
      </c>
      <c r="H17" s="93" t="s">
        <v>12</v>
      </c>
      <c r="I17" s="94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469"/>
      <c r="AA17" s="470"/>
    </row>
    <row r="18" spans="1:27" ht="18" customHeight="1">
      <c r="A18" s="13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469"/>
      <c r="AA18" s="470"/>
    </row>
    <row r="19" spans="1:27" ht="18" customHeight="1">
      <c r="A19" s="13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469"/>
      <c r="AA19" s="470"/>
    </row>
    <row r="20" spans="1:27" ht="18" customHeight="1">
      <c r="A20" s="13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469"/>
      <c r="AA20" s="470"/>
    </row>
    <row r="21" spans="1:27" ht="18" customHeight="1">
      <c r="A21" s="13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469"/>
      <c r="AA21" s="470"/>
    </row>
    <row r="22" spans="1:27" ht="18" customHeight="1">
      <c r="A22" s="13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469"/>
      <c r="AA22" s="470"/>
    </row>
    <row r="23" spans="1:27" ht="18" customHeight="1">
      <c r="A23" s="13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469"/>
      <c r="AA23" s="470"/>
    </row>
    <row r="24" spans="1:27" ht="18" customHeight="1">
      <c r="A24" s="13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469"/>
      <c r="AA24" s="470"/>
    </row>
    <row r="25" spans="1:27" ht="18" customHeight="1">
      <c r="A25" s="132"/>
      <c r="B25" s="469"/>
      <c r="C25" s="469"/>
      <c r="D25" s="469"/>
      <c r="E25" s="469"/>
      <c r="F25" s="469"/>
      <c r="G25" s="469"/>
      <c r="H25" s="469"/>
      <c r="I25" s="469"/>
      <c r="J25" s="469"/>
      <c r="K25" s="469"/>
      <c r="L25" s="469"/>
      <c r="M25" s="469"/>
      <c r="N25" s="469"/>
      <c r="O25" s="469"/>
      <c r="P25" s="469"/>
      <c r="Q25" s="469"/>
      <c r="R25" s="469"/>
      <c r="S25" s="469"/>
      <c r="T25" s="469"/>
      <c r="U25" s="469"/>
      <c r="V25" s="469"/>
      <c r="W25" s="469"/>
      <c r="X25" s="469"/>
      <c r="Y25" s="469"/>
      <c r="Z25" s="469"/>
      <c r="AA25" s="470"/>
    </row>
    <row r="26" spans="1:27" ht="18" customHeight="1" thickBot="1">
      <c r="A26" s="146"/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1"/>
    </row>
    <row r="27" spans="1:27" ht="18" customHeight="1">
      <c r="A27" s="469"/>
      <c r="B27" s="469"/>
      <c r="C27" s="469"/>
      <c r="D27" s="469"/>
      <c r="E27" s="469"/>
      <c r="F27" s="469"/>
      <c r="G27" s="469"/>
      <c r="H27" s="469"/>
      <c r="I27" s="469"/>
      <c r="J27" s="469"/>
      <c r="K27" s="469"/>
      <c r="L27" s="469"/>
      <c r="M27" s="469"/>
      <c r="N27" s="469"/>
      <c r="O27" s="469"/>
      <c r="P27" s="723"/>
      <c r="Q27" s="723"/>
      <c r="R27" s="723"/>
      <c r="S27" s="723"/>
      <c r="T27" s="723"/>
      <c r="U27" s="723"/>
      <c r="V27" s="723"/>
      <c r="W27" s="723"/>
      <c r="X27" s="723"/>
      <c r="Y27" s="723"/>
      <c r="Z27" s="723"/>
      <c r="AA27" s="723"/>
    </row>
    <row r="28" spans="1:27" ht="18" customHeight="1" thickBot="1">
      <c r="A28" s="469"/>
      <c r="B28" s="469"/>
      <c r="C28" s="469"/>
      <c r="D28" s="469"/>
      <c r="E28" s="469"/>
      <c r="F28" s="469"/>
      <c r="G28" s="469"/>
      <c r="H28" s="469"/>
      <c r="I28" s="469"/>
      <c r="J28" s="469"/>
      <c r="K28" s="469"/>
      <c r="L28" s="469"/>
      <c r="M28" s="469"/>
      <c r="N28" s="469"/>
      <c r="O28" s="469"/>
      <c r="P28" s="469"/>
      <c r="Q28" s="469"/>
      <c r="R28" s="469"/>
      <c r="S28" s="469"/>
      <c r="T28" s="469"/>
      <c r="U28" s="469"/>
      <c r="V28" s="469"/>
      <c r="W28" s="469"/>
      <c r="X28" s="469"/>
      <c r="Y28" s="469"/>
      <c r="Z28" s="469"/>
      <c r="AA28" s="469"/>
    </row>
    <row r="29" spans="1:27" ht="18" customHeight="1">
      <c r="A29" s="463"/>
      <c r="B29" s="464"/>
      <c r="C29" s="465"/>
      <c r="D29" s="518" t="s">
        <v>266</v>
      </c>
      <c r="E29" s="519"/>
      <c r="F29" s="519"/>
      <c r="G29" s="519"/>
      <c r="H29" s="519"/>
      <c r="I29" s="519"/>
      <c r="J29" s="519"/>
      <c r="K29" s="519"/>
      <c r="L29" s="519"/>
      <c r="M29" s="519"/>
      <c r="N29" s="519"/>
      <c r="O29" s="519"/>
      <c r="P29" s="519"/>
      <c r="Q29" s="519"/>
      <c r="R29" s="519"/>
      <c r="S29" s="797"/>
      <c r="T29" s="526"/>
      <c r="U29" s="527"/>
      <c r="V29" s="527"/>
      <c r="W29" s="527"/>
      <c r="X29" s="527"/>
      <c r="Y29" s="527"/>
      <c r="Z29" s="527"/>
      <c r="AA29" s="528"/>
    </row>
    <row r="30" spans="1:27" ht="18" customHeight="1">
      <c r="A30" s="529" t="s">
        <v>18</v>
      </c>
      <c r="B30" s="530"/>
      <c r="C30" s="531"/>
      <c r="D30" s="522"/>
      <c r="E30" s="523"/>
      <c r="F30" s="523"/>
      <c r="G30" s="523"/>
      <c r="H30" s="523"/>
      <c r="I30" s="523"/>
      <c r="J30" s="523"/>
      <c r="K30" s="523"/>
      <c r="L30" s="523"/>
      <c r="M30" s="523"/>
      <c r="N30" s="523"/>
      <c r="O30" s="523"/>
      <c r="P30" s="523"/>
      <c r="Q30" s="523"/>
      <c r="R30" s="523"/>
      <c r="S30" s="798"/>
      <c r="T30" s="829"/>
      <c r="U30" s="830"/>
      <c r="V30" s="830"/>
      <c r="W30" s="830"/>
      <c r="X30" s="830"/>
      <c r="Y30" s="830"/>
      <c r="Z30" s="830"/>
      <c r="AA30" s="831"/>
    </row>
    <row r="31" spans="1:27" ht="18" customHeight="1">
      <c r="A31" s="529" t="s">
        <v>19</v>
      </c>
      <c r="B31" s="530"/>
      <c r="C31" s="531"/>
      <c r="D31" s="522"/>
      <c r="E31" s="523"/>
      <c r="F31" s="523"/>
      <c r="G31" s="523"/>
      <c r="H31" s="523"/>
      <c r="I31" s="523"/>
      <c r="J31" s="523"/>
      <c r="K31" s="523"/>
      <c r="L31" s="523"/>
      <c r="M31" s="523"/>
      <c r="N31" s="523"/>
      <c r="O31" s="523"/>
      <c r="P31" s="523"/>
      <c r="Q31" s="523"/>
      <c r="R31" s="523"/>
      <c r="S31" s="798"/>
      <c r="T31" s="829"/>
      <c r="U31" s="830"/>
      <c r="V31" s="830"/>
      <c r="W31" s="830"/>
      <c r="X31" s="830"/>
      <c r="Y31" s="830"/>
      <c r="Z31" s="830"/>
      <c r="AA31" s="831"/>
    </row>
    <row r="32" spans="1:27" ht="18" customHeight="1">
      <c r="A32" s="529"/>
      <c r="B32" s="530"/>
      <c r="C32" s="531"/>
      <c r="D32" s="191" t="s">
        <v>3</v>
      </c>
      <c r="E32" s="454"/>
      <c r="F32" s="454"/>
      <c r="G32" s="454"/>
      <c r="H32" s="99" t="str">
        <f>(C7)</f>
        <v>PROFIL OGÓLNOAKADEMICKI</v>
      </c>
      <c r="I32" s="469"/>
      <c r="J32" s="98"/>
      <c r="K32" s="98"/>
      <c r="L32" s="98"/>
      <c r="M32" s="98"/>
      <c r="N32" s="98"/>
      <c r="O32" s="98"/>
      <c r="P32" s="3"/>
      <c r="Q32" s="3"/>
      <c r="R32" s="3"/>
      <c r="S32" s="4"/>
      <c r="T32" s="537"/>
      <c r="U32" s="530"/>
      <c r="V32" s="530"/>
      <c r="W32" s="530"/>
      <c r="X32" s="530"/>
      <c r="Y32" s="530"/>
      <c r="Z32" s="530"/>
      <c r="AA32" s="539"/>
    </row>
    <row r="33" spans="1:39" ht="18" customHeight="1">
      <c r="A33" s="537"/>
      <c r="B33" s="530"/>
      <c r="C33" s="531"/>
      <c r="D33" s="191" t="s">
        <v>5</v>
      </c>
      <c r="E33" s="454"/>
      <c r="F33" s="454"/>
      <c r="G33" s="191"/>
      <c r="H33" s="98" t="str">
        <f>(C8)</f>
        <v>STUDIA DRUGIEGO STOPNIA (1,5-letnie)</v>
      </c>
      <c r="I33" s="469"/>
      <c r="J33" s="98"/>
      <c r="K33" s="98"/>
      <c r="L33" s="98"/>
      <c r="M33" s="98"/>
      <c r="N33" s="98"/>
      <c r="O33" s="98"/>
      <c r="P33" s="3"/>
      <c r="Q33" s="3"/>
      <c r="R33" s="3"/>
      <c r="S33" s="4"/>
      <c r="T33" s="534"/>
      <c r="U33" s="535"/>
      <c r="V33" s="535"/>
      <c r="W33" s="535"/>
      <c r="X33" s="535"/>
      <c r="Y33" s="535"/>
      <c r="Z33" s="535"/>
      <c r="AA33" s="536"/>
      <c r="AB33" s="469"/>
      <c r="AC33" s="469"/>
      <c r="AD33" s="469"/>
      <c r="AE33" s="469"/>
      <c r="AF33" s="469"/>
      <c r="AG33" s="469"/>
      <c r="AH33" s="469"/>
      <c r="AI33" s="469"/>
      <c r="AJ33" s="469"/>
      <c r="AK33" s="469"/>
      <c r="AL33" s="469"/>
      <c r="AM33" s="469"/>
    </row>
    <row r="34" spans="1:39" ht="18" customHeight="1">
      <c r="A34" s="537" t="s">
        <v>193</v>
      </c>
      <c r="B34" s="530"/>
      <c r="C34" s="531"/>
      <c r="D34" s="191" t="s">
        <v>7</v>
      </c>
      <c r="E34" s="454"/>
      <c r="F34" s="454"/>
      <c r="G34" s="191"/>
      <c r="H34" s="98" t="str">
        <f>(C9)</f>
        <v>STUDIA NIESTACJONARNE</v>
      </c>
      <c r="I34" s="469"/>
      <c r="J34" s="98"/>
      <c r="K34" s="98"/>
      <c r="L34" s="98"/>
      <c r="M34" s="98"/>
      <c r="N34" s="98"/>
      <c r="O34" s="98"/>
      <c r="P34" s="3"/>
      <c r="Q34" s="3"/>
      <c r="R34" s="3"/>
      <c r="S34" s="4"/>
      <c r="T34" s="823" t="s">
        <v>194</v>
      </c>
      <c r="U34" s="824"/>
      <c r="V34" s="824"/>
      <c r="W34" s="824"/>
      <c r="X34" s="824"/>
      <c r="Y34" s="824"/>
      <c r="Z34" s="824"/>
      <c r="AA34" s="825"/>
      <c r="AB34" s="469"/>
      <c r="AC34" s="469"/>
      <c r="AD34" s="469"/>
      <c r="AE34" s="469"/>
      <c r="AF34" s="469"/>
      <c r="AG34" s="469"/>
      <c r="AH34" s="469"/>
      <c r="AI34" s="469"/>
      <c r="AJ34" s="469"/>
      <c r="AK34" s="469"/>
      <c r="AL34" s="469"/>
      <c r="AM34" s="469"/>
    </row>
    <row r="35" spans="1:39" ht="18" customHeight="1">
      <c r="A35" s="534" t="s">
        <v>22</v>
      </c>
      <c r="B35" s="535"/>
      <c r="C35" s="538"/>
      <c r="D35" s="191" t="s">
        <v>1</v>
      </c>
      <c r="E35" s="191"/>
      <c r="F35" s="191"/>
      <c r="G35" s="191"/>
      <c r="H35" s="98" t="str">
        <f>(C6)</f>
        <v>INŻYNIERIA ŚRODOWISKA</v>
      </c>
      <c r="I35" s="469"/>
      <c r="J35" s="98"/>
      <c r="K35" s="98"/>
      <c r="L35" s="98"/>
      <c r="M35" s="98"/>
      <c r="N35" s="98"/>
      <c r="O35" s="98"/>
      <c r="P35" s="3"/>
      <c r="Q35" s="3"/>
      <c r="R35" s="3"/>
      <c r="S35" s="4"/>
      <c r="T35" s="823" t="s">
        <v>23</v>
      </c>
      <c r="U35" s="824"/>
      <c r="V35" s="824"/>
      <c r="W35" s="824"/>
      <c r="X35" s="824"/>
      <c r="Y35" s="824"/>
      <c r="Z35" s="824"/>
      <c r="AA35" s="825"/>
      <c r="AB35" s="469"/>
      <c r="AC35" s="469"/>
      <c r="AD35" s="469"/>
      <c r="AE35" s="469"/>
      <c r="AF35" s="469"/>
      <c r="AG35" s="469"/>
      <c r="AH35" s="469"/>
      <c r="AI35" s="469"/>
      <c r="AJ35" s="469"/>
      <c r="AK35" s="469"/>
      <c r="AL35" s="469"/>
      <c r="AM35" s="469"/>
    </row>
    <row r="36" spans="1:39" ht="18" customHeight="1">
      <c r="A36" s="537" t="s">
        <v>24</v>
      </c>
      <c r="B36" s="530"/>
      <c r="C36" s="531"/>
      <c r="D36" s="5" t="s">
        <v>195</v>
      </c>
      <c r="E36" s="191"/>
      <c r="F36" s="191"/>
      <c r="G36" s="191"/>
      <c r="H36" s="98" t="s">
        <v>196</v>
      </c>
      <c r="I36" s="469"/>
      <c r="J36" s="3"/>
      <c r="K36" s="98"/>
      <c r="L36" s="98"/>
      <c r="M36" s="98"/>
      <c r="N36" s="98"/>
      <c r="O36" s="98"/>
      <c r="P36" s="3"/>
      <c r="Q36" s="3"/>
      <c r="R36" s="3"/>
      <c r="S36" s="4"/>
      <c r="T36" s="534"/>
      <c r="U36" s="535"/>
      <c r="V36" s="535"/>
      <c r="W36" s="535"/>
      <c r="X36" s="535"/>
      <c r="Y36" s="535"/>
      <c r="Z36" s="535"/>
      <c r="AA36" s="536"/>
      <c r="AB36" s="469"/>
      <c r="AC36" s="469"/>
      <c r="AD36" s="469"/>
      <c r="AE36" s="469"/>
      <c r="AF36" s="469"/>
      <c r="AG36" s="469"/>
      <c r="AH36" s="469"/>
      <c r="AI36" s="469"/>
      <c r="AJ36" s="469"/>
      <c r="AK36" s="469"/>
      <c r="AL36" s="469"/>
      <c r="AM36" s="469"/>
    </row>
    <row r="37" spans="1:39" ht="18" customHeight="1" thickBot="1">
      <c r="A37" s="458"/>
      <c r="B37" s="459"/>
      <c r="C37" s="460"/>
      <c r="D37" s="5"/>
      <c r="E37" s="191"/>
      <c r="F37" s="191"/>
      <c r="G37" s="191"/>
      <c r="H37" s="98" t="s">
        <v>197</v>
      </c>
      <c r="I37" s="2"/>
      <c r="J37" s="191"/>
      <c r="K37" s="2"/>
      <c r="L37" s="98"/>
      <c r="M37" s="98"/>
      <c r="N37" s="98"/>
      <c r="O37" s="98"/>
      <c r="P37" s="3"/>
      <c r="Q37" s="3"/>
      <c r="R37" s="3"/>
      <c r="S37" s="4"/>
      <c r="T37" s="543"/>
      <c r="U37" s="544"/>
      <c r="V37" s="544"/>
      <c r="W37" s="544"/>
      <c r="X37" s="544"/>
      <c r="Y37" s="544"/>
      <c r="Z37" s="544"/>
      <c r="AA37" s="545"/>
      <c r="AB37" s="469"/>
      <c r="AC37" s="469"/>
      <c r="AD37" s="469"/>
      <c r="AE37" s="469"/>
      <c r="AF37" s="469"/>
      <c r="AG37" s="469"/>
      <c r="AH37" s="469"/>
      <c r="AI37" s="469"/>
      <c r="AJ37" s="469"/>
      <c r="AK37" s="469"/>
      <c r="AL37" s="469"/>
      <c r="AM37" s="469"/>
    </row>
    <row r="38" spans="1:39" s="6" customFormat="1" ht="10.5" customHeight="1" thickBot="1">
      <c r="A38" s="832"/>
      <c r="B38" s="833"/>
      <c r="C38" s="833"/>
      <c r="D38" s="833"/>
      <c r="E38" s="833"/>
      <c r="F38" s="833"/>
      <c r="G38" s="833"/>
      <c r="H38" s="833"/>
      <c r="I38" s="833"/>
      <c r="J38" s="833"/>
      <c r="K38" s="833"/>
      <c r="L38" s="833"/>
      <c r="M38" s="833"/>
      <c r="N38" s="833"/>
      <c r="O38" s="833"/>
      <c r="P38" s="833"/>
      <c r="Q38" s="833"/>
      <c r="R38" s="833"/>
      <c r="S38" s="833"/>
      <c r="T38" s="833"/>
      <c r="U38" s="833"/>
      <c r="V38" s="833"/>
      <c r="W38" s="833"/>
      <c r="X38" s="833"/>
      <c r="Y38" s="833"/>
      <c r="Z38" s="833"/>
      <c r="AA38" s="834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</row>
    <row r="39" spans="1:39" ht="18" customHeight="1">
      <c r="A39" s="657" t="s">
        <v>25</v>
      </c>
      <c r="B39" s="737" t="s">
        <v>26</v>
      </c>
      <c r="C39" s="556"/>
      <c r="D39" s="555" t="s">
        <v>27</v>
      </c>
      <c r="E39" s="556"/>
      <c r="F39" s="557"/>
      <c r="G39" s="561" t="s">
        <v>28</v>
      </c>
      <c r="H39" s="562"/>
      <c r="I39" s="562"/>
      <c r="J39" s="562"/>
      <c r="K39" s="562"/>
      <c r="L39" s="561" t="s">
        <v>198</v>
      </c>
      <c r="M39" s="562"/>
      <c r="N39" s="562"/>
      <c r="O39" s="562"/>
      <c r="P39" s="562"/>
      <c r="Q39" s="562"/>
      <c r="R39" s="562"/>
      <c r="S39" s="562"/>
      <c r="T39" s="562"/>
      <c r="U39" s="562"/>
      <c r="V39" s="562"/>
      <c r="W39" s="562"/>
      <c r="X39" s="562"/>
      <c r="Y39" s="562"/>
      <c r="Z39" s="562"/>
      <c r="AA39" s="563"/>
      <c r="AB39" s="469"/>
      <c r="AC39" s="469"/>
      <c r="AD39" s="469"/>
      <c r="AE39" s="469"/>
      <c r="AF39" s="469"/>
      <c r="AG39" s="469"/>
      <c r="AH39" s="469"/>
      <c r="AI39" s="469"/>
      <c r="AJ39" s="469"/>
      <c r="AK39" s="469"/>
      <c r="AL39" s="469"/>
      <c r="AM39" s="469"/>
    </row>
    <row r="40" spans="1:39" ht="18" customHeight="1">
      <c r="A40" s="658"/>
      <c r="B40" s="738"/>
      <c r="C40" s="559"/>
      <c r="D40" s="558"/>
      <c r="E40" s="559"/>
      <c r="F40" s="560"/>
      <c r="G40" s="780" t="s">
        <v>30</v>
      </c>
      <c r="H40" s="567" t="s">
        <v>31</v>
      </c>
      <c r="I40" s="567"/>
      <c r="J40" s="567"/>
      <c r="K40" s="568"/>
      <c r="L40" s="583" t="s">
        <v>199</v>
      </c>
      <c r="M40" s="585"/>
      <c r="N40" s="585"/>
      <c r="O40" s="638"/>
      <c r="P40" s="583" t="s">
        <v>200</v>
      </c>
      <c r="Q40" s="585"/>
      <c r="R40" s="585"/>
      <c r="S40" s="794"/>
      <c r="T40" s="564" t="s">
        <v>201</v>
      </c>
      <c r="U40" s="585"/>
      <c r="V40" s="585"/>
      <c r="W40" s="638"/>
      <c r="X40" s="583" t="s">
        <v>202</v>
      </c>
      <c r="Y40" s="585"/>
      <c r="Z40" s="585"/>
      <c r="AA40" s="794"/>
      <c r="AB40" s="469"/>
      <c r="AC40" s="469"/>
      <c r="AD40" s="469"/>
      <c r="AE40" s="469"/>
      <c r="AF40" s="469"/>
      <c r="AG40" s="469"/>
      <c r="AH40" s="469"/>
      <c r="AI40" s="469"/>
      <c r="AJ40" s="469"/>
      <c r="AK40" s="469"/>
      <c r="AL40" s="469"/>
      <c r="AM40" s="469"/>
    </row>
    <row r="41" spans="1:39" ht="18" customHeight="1">
      <c r="A41" s="658"/>
      <c r="B41" s="738"/>
      <c r="C41" s="559"/>
      <c r="D41" s="572" t="s">
        <v>39</v>
      </c>
      <c r="E41" s="574" t="s">
        <v>40</v>
      </c>
      <c r="F41" s="783" t="s">
        <v>12</v>
      </c>
      <c r="G41" s="781"/>
      <c r="H41" s="567" t="s">
        <v>41</v>
      </c>
      <c r="I41" s="567" t="s">
        <v>42</v>
      </c>
      <c r="J41" s="567" t="s">
        <v>46</v>
      </c>
      <c r="K41" s="568" t="s">
        <v>44</v>
      </c>
      <c r="L41" s="820" t="s">
        <v>187</v>
      </c>
      <c r="M41" s="821"/>
      <c r="N41" s="821"/>
      <c r="O41" s="821"/>
      <c r="P41" s="821"/>
      <c r="Q41" s="821"/>
      <c r="R41" s="821"/>
      <c r="S41" s="821"/>
      <c r="T41" s="821"/>
      <c r="U41" s="821"/>
      <c r="V41" s="821"/>
      <c r="W41" s="821"/>
      <c r="X41" s="821"/>
      <c r="Y41" s="821"/>
      <c r="Z41" s="821"/>
      <c r="AA41" s="822"/>
      <c r="AB41" s="480"/>
      <c r="AC41" s="480"/>
      <c r="AD41" s="480"/>
      <c r="AE41" s="480"/>
      <c r="AF41" s="480"/>
      <c r="AG41" s="480"/>
      <c r="AH41" s="480"/>
      <c r="AI41" s="480"/>
      <c r="AJ41" s="480"/>
      <c r="AK41" s="480"/>
      <c r="AL41" s="480"/>
      <c r="AM41" s="480"/>
    </row>
    <row r="42" spans="1:39" ht="18" customHeight="1">
      <c r="A42" s="658"/>
      <c r="B42" s="738"/>
      <c r="C42" s="559"/>
      <c r="D42" s="572"/>
      <c r="E42" s="575"/>
      <c r="F42" s="784"/>
      <c r="G42" s="781"/>
      <c r="H42" s="567"/>
      <c r="I42" s="567"/>
      <c r="J42" s="567"/>
      <c r="K42" s="568"/>
      <c r="L42" s="569" t="s">
        <v>41</v>
      </c>
      <c r="M42" s="570" t="s">
        <v>42</v>
      </c>
      <c r="N42" s="776" t="s">
        <v>46</v>
      </c>
      <c r="O42" s="7" t="s">
        <v>203</v>
      </c>
      <c r="P42" s="569" t="s">
        <v>41</v>
      </c>
      <c r="Q42" s="570" t="s">
        <v>42</v>
      </c>
      <c r="R42" s="776" t="s">
        <v>46</v>
      </c>
      <c r="S42" s="7" t="s">
        <v>203</v>
      </c>
      <c r="T42" s="569" t="s">
        <v>41</v>
      </c>
      <c r="U42" s="570" t="s">
        <v>42</v>
      </c>
      <c r="V42" s="776" t="s">
        <v>46</v>
      </c>
      <c r="W42" s="7" t="s">
        <v>203</v>
      </c>
      <c r="X42" s="569" t="s">
        <v>41</v>
      </c>
      <c r="Y42" s="570" t="s">
        <v>42</v>
      </c>
      <c r="Z42" s="776" t="s">
        <v>46</v>
      </c>
      <c r="AA42" s="7" t="s">
        <v>203</v>
      </c>
      <c r="AB42" s="469"/>
      <c r="AC42" s="469"/>
      <c r="AD42" s="469"/>
      <c r="AE42" s="469"/>
      <c r="AF42" s="469"/>
      <c r="AG42" s="469"/>
      <c r="AH42" s="469"/>
      <c r="AI42" s="469"/>
      <c r="AJ42" s="469"/>
      <c r="AK42" s="469"/>
      <c r="AL42" s="469"/>
      <c r="AM42" s="469"/>
    </row>
    <row r="43" spans="1:39" ht="18" customHeight="1" thickBot="1">
      <c r="A43" s="659"/>
      <c r="B43" s="739"/>
      <c r="C43" s="643"/>
      <c r="D43" s="573"/>
      <c r="E43" s="576"/>
      <c r="F43" s="785"/>
      <c r="G43" s="782"/>
      <c r="H43" s="580"/>
      <c r="I43" s="580"/>
      <c r="J43" s="580"/>
      <c r="K43" s="591"/>
      <c r="L43" s="786"/>
      <c r="M43" s="580"/>
      <c r="N43" s="777"/>
      <c r="O43" s="455" t="s">
        <v>83</v>
      </c>
      <c r="P43" s="786"/>
      <c r="Q43" s="580"/>
      <c r="R43" s="777"/>
      <c r="S43" s="455" t="s">
        <v>83</v>
      </c>
      <c r="T43" s="786"/>
      <c r="U43" s="580"/>
      <c r="V43" s="777"/>
      <c r="W43" s="455" t="s">
        <v>83</v>
      </c>
      <c r="X43" s="786"/>
      <c r="Y43" s="580"/>
      <c r="Z43" s="777"/>
      <c r="AA43" s="455" t="s">
        <v>83</v>
      </c>
      <c r="AB43" s="469"/>
      <c r="AC43" s="469"/>
      <c r="AD43" s="469"/>
      <c r="AE43" s="469"/>
      <c r="AF43" s="469"/>
      <c r="AG43" s="469"/>
      <c r="AH43" s="469"/>
      <c r="AI43" s="469"/>
      <c r="AJ43" s="469"/>
      <c r="AK43" s="469"/>
      <c r="AL43" s="469"/>
      <c r="AM43" s="469"/>
    </row>
    <row r="44" spans="1:39" ht="18" customHeight="1" thickBot="1">
      <c r="A44" s="105" t="s">
        <v>48</v>
      </c>
      <c r="B44" s="587" t="s">
        <v>204</v>
      </c>
      <c r="C44" s="587"/>
      <c r="D44" s="587"/>
      <c r="E44" s="587"/>
      <c r="F44" s="587"/>
      <c r="G44" s="587"/>
      <c r="H44" s="587"/>
      <c r="I44" s="587"/>
      <c r="J44" s="587"/>
      <c r="K44" s="587"/>
      <c r="L44" s="799"/>
      <c r="M44" s="799"/>
      <c r="N44" s="799"/>
      <c r="O44" s="799"/>
      <c r="P44" s="799"/>
      <c r="Q44" s="799"/>
      <c r="R44" s="799"/>
      <c r="S44" s="799"/>
      <c r="T44" s="799"/>
      <c r="U44" s="799"/>
      <c r="V44" s="799"/>
      <c r="W44" s="799"/>
      <c r="X44" s="799"/>
      <c r="Y44" s="799"/>
      <c r="Z44" s="799"/>
      <c r="AA44" s="800"/>
      <c r="AB44" s="469"/>
      <c r="AC44" s="469"/>
      <c r="AD44" s="469"/>
      <c r="AE44" s="469"/>
      <c r="AF44" s="469"/>
      <c r="AG44" s="469"/>
      <c r="AH44" s="469"/>
      <c r="AI44" s="469"/>
      <c r="AJ44" s="469"/>
      <c r="AK44" s="469"/>
      <c r="AL44" s="469"/>
      <c r="AM44" s="469"/>
    </row>
    <row r="45" spans="1:39" s="15" customFormat="1" ht="18" customHeight="1">
      <c r="A45" s="8" t="s">
        <v>50</v>
      </c>
      <c r="B45" s="778" t="s">
        <v>205</v>
      </c>
      <c r="C45" s="779"/>
      <c r="D45" s="297">
        <v>1</v>
      </c>
      <c r="E45" s="298">
        <v>1</v>
      </c>
      <c r="F45" s="299">
        <v>2</v>
      </c>
      <c r="G45" s="300">
        <f>SUM(H45:K45)</f>
        <v>16</v>
      </c>
      <c r="H45" s="301">
        <f t="shared" ref="H45:K46" si="0">(L45+P45+T45+X45)</f>
        <v>8</v>
      </c>
      <c r="I45" s="301">
        <f t="shared" si="0"/>
        <v>8</v>
      </c>
      <c r="J45" s="301">
        <f t="shared" si="0"/>
        <v>0</v>
      </c>
      <c r="K45" s="302">
        <f t="shared" si="0"/>
        <v>0</v>
      </c>
      <c r="L45" s="511">
        <v>8</v>
      </c>
      <c r="M45" s="303">
        <v>8</v>
      </c>
      <c r="N45" s="303"/>
      <c r="O45" s="13"/>
      <c r="P45" s="14"/>
      <c r="Q45" s="12"/>
      <c r="R45" s="12"/>
      <c r="S45" s="13"/>
      <c r="T45" s="14"/>
      <c r="U45" s="12"/>
      <c r="V45" s="12"/>
      <c r="W45" s="13"/>
      <c r="X45" s="14"/>
      <c r="Y45" s="12"/>
      <c r="Z45" s="12"/>
      <c r="AA45" s="13"/>
      <c r="AB45" s="411"/>
      <c r="AC45" s="411"/>
      <c r="AD45" s="411"/>
      <c r="AE45" s="411"/>
      <c r="AF45" s="411"/>
      <c r="AG45" s="411"/>
      <c r="AH45" s="411"/>
      <c r="AI45" s="411"/>
      <c r="AJ45" s="411"/>
      <c r="AK45" s="411"/>
      <c r="AL45" s="411"/>
      <c r="AM45" s="411"/>
    </row>
    <row r="46" spans="1:39" s="424" customFormat="1" ht="18" customHeight="1">
      <c r="A46" s="412" t="s">
        <v>52</v>
      </c>
      <c r="B46" s="787" t="s">
        <v>206</v>
      </c>
      <c r="C46" s="788"/>
      <c r="D46" s="413">
        <v>1</v>
      </c>
      <c r="E46" s="414">
        <v>1</v>
      </c>
      <c r="F46" s="415">
        <v>2</v>
      </c>
      <c r="G46" s="416">
        <f>SUM(H46:K46)</f>
        <v>24</v>
      </c>
      <c r="H46" s="417">
        <f t="shared" si="0"/>
        <v>8</v>
      </c>
      <c r="I46" s="417">
        <f t="shared" si="0"/>
        <v>0</v>
      </c>
      <c r="J46" s="417">
        <f t="shared" si="0"/>
        <v>16</v>
      </c>
      <c r="K46" s="418">
        <f t="shared" si="0"/>
        <v>0</v>
      </c>
      <c r="L46" s="513">
        <v>8</v>
      </c>
      <c r="M46" s="419"/>
      <c r="N46" s="419">
        <v>16</v>
      </c>
      <c r="O46" s="420"/>
      <c r="P46" s="421"/>
      <c r="Q46" s="422"/>
      <c r="R46" s="422"/>
      <c r="S46" s="420"/>
      <c r="T46" s="423"/>
      <c r="U46" s="422"/>
      <c r="V46" s="422"/>
      <c r="W46" s="420"/>
      <c r="X46" s="423"/>
      <c r="Y46" s="422"/>
      <c r="Z46" s="422"/>
      <c r="AA46" s="420"/>
    </row>
    <row r="47" spans="1:39" s="424" customFormat="1" ht="18" customHeight="1">
      <c r="A47" s="412" t="s">
        <v>54</v>
      </c>
      <c r="B47" s="787" t="s">
        <v>265</v>
      </c>
      <c r="C47" s="788"/>
      <c r="D47" s="413"/>
      <c r="E47" s="414">
        <v>1</v>
      </c>
      <c r="F47" s="414">
        <v>2</v>
      </c>
      <c r="G47" s="416">
        <v>8</v>
      </c>
      <c r="H47" s="425">
        <v>8</v>
      </c>
      <c r="I47" s="425"/>
      <c r="J47" s="425"/>
      <c r="K47" s="426"/>
      <c r="L47" s="427">
        <v>8</v>
      </c>
      <c r="M47" s="428"/>
      <c r="N47" s="429"/>
      <c r="O47" s="430"/>
      <c r="P47" s="431"/>
      <c r="Q47" s="432"/>
      <c r="R47" s="432"/>
      <c r="S47" s="430"/>
      <c r="T47" s="433"/>
      <c r="U47" s="432"/>
      <c r="V47" s="432"/>
      <c r="W47" s="430"/>
      <c r="X47" s="433"/>
      <c r="Y47" s="432"/>
      <c r="Z47" s="432"/>
      <c r="AA47" s="430"/>
    </row>
    <row r="48" spans="1:39" s="424" customFormat="1" ht="18" customHeight="1" thickBot="1">
      <c r="A48" s="412" t="s">
        <v>56</v>
      </c>
      <c r="B48" s="787" t="s">
        <v>207</v>
      </c>
      <c r="C48" s="788"/>
      <c r="D48" s="413"/>
      <c r="E48" s="414">
        <v>1</v>
      </c>
      <c r="F48" s="414">
        <v>3</v>
      </c>
      <c r="G48" s="434">
        <v>16</v>
      </c>
      <c r="H48" s="435">
        <v>16</v>
      </c>
      <c r="I48" s="435"/>
      <c r="J48" s="435"/>
      <c r="K48" s="415"/>
      <c r="L48" s="436"/>
      <c r="M48" s="437"/>
      <c r="N48" s="438"/>
      <c r="O48" s="439"/>
      <c r="P48" s="440"/>
      <c r="Q48" s="441"/>
      <c r="R48" s="437"/>
      <c r="S48" s="439"/>
      <c r="T48" s="442">
        <v>16</v>
      </c>
      <c r="U48" s="437"/>
      <c r="V48" s="437"/>
      <c r="W48" s="439"/>
      <c r="X48" s="442"/>
      <c r="Y48" s="437"/>
      <c r="Z48" s="437"/>
      <c r="AA48" s="439"/>
    </row>
    <row r="49" spans="1:29" ht="18" customHeight="1" thickTop="1">
      <c r="A49" s="77"/>
      <c r="B49" s="868" t="s">
        <v>62</v>
      </c>
      <c r="C49" s="869"/>
      <c r="D49" s="607">
        <f t="shared" ref="D49:AA49" si="1">SUM(D45:D48)</f>
        <v>2</v>
      </c>
      <c r="E49" s="609">
        <f t="shared" si="1"/>
        <v>4</v>
      </c>
      <c r="F49" s="611">
        <f t="shared" si="1"/>
        <v>9</v>
      </c>
      <c r="G49" s="613">
        <f t="shared" si="1"/>
        <v>64</v>
      </c>
      <c r="H49" s="609">
        <f t="shared" si="1"/>
        <v>40</v>
      </c>
      <c r="I49" s="609">
        <f t="shared" si="1"/>
        <v>8</v>
      </c>
      <c r="J49" s="609">
        <f t="shared" si="1"/>
        <v>16</v>
      </c>
      <c r="K49" s="611">
        <f t="shared" si="1"/>
        <v>0</v>
      </c>
      <c r="L49" s="78">
        <f t="shared" si="1"/>
        <v>24</v>
      </c>
      <c r="M49" s="79">
        <f t="shared" si="1"/>
        <v>8</v>
      </c>
      <c r="N49" s="79">
        <f t="shared" si="1"/>
        <v>16</v>
      </c>
      <c r="O49" s="80">
        <f t="shared" si="1"/>
        <v>0</v>
      </c>
      <c r="P49" s="78">
        <f t="shared" si="1"/>
        <v>0</v>
      </c>
      <c r="Q49" s="79">
        <f t="shared" si="1"/>
        <v>0</v>
      </c>
      <c r="R49" s="79">
        <f t="shared" si="1"/>
        <v>0</v>
      </c>
      <c r="S49" s="81">
        <f t="shared" si="1"/>
        <v>0</v>
      </c>
      <c r="T49" s="82">
        <f t="shared" si="1"/>
        <v>16</v>
      </c>
      <c r="U49" s="79">
        <f t="shared" si="1"/>
        <v>0</v>
      </c>
      <c r="V49" s="79">
        <f t="shared" si="1"/>
        <v>0</v>
      </c>
      <c r="W49" s="80">
        <f t="shared" si="1"/>
        <v>0</v>
      </c>
      <c r="X49" s="78">
        <f t="shared" si="1"/>
        <v>0</v>
      </c>
      <c r="Y49" s="79">
        <f t="shared" si="1"/>
        <v>0</v>
      </c>
      <c r="Z49" s="79">
        <f t="shared" si="1"/>
        <v>0</v>
      </c>
      <c r="AA49" s="81">
        <f t="shared" si="1"/>
        <v>0</v>
      </c>
      <c r="AB49" s="469"/>
      <c r="AC49" s="469"/>
    </row>
    <row r="50" spans="1:29" ht="18" customHeight="1" thickBot="1">
      <c r="A50" s="83"/>
      <c r="B50" s="870"/>
      <c r="C50" s="871"/>
      <c r="D50" s="608"/>
      <c r="E50" s="610"/>
      <c r="F50" s="612"/>
      <c r="G50" s="614"/>
      <c r="H50" s="610"/>
      <c r="I50" s="610"/>
      <c r="J50" s="610"/>
      <c r="K50" s="612"/>
      <c r="L50" s="791">
        <f>SUM(L49:O49)</f>
        <v>48</v>
      </c>
      <c r="M50" s="792"/>
      <c r="N50" s="792"/>
      <c r="O50" s="793"/>
      <c r="P50" s="791">
        <f>SUM(P49:S49)</f>
        <v>0</v>
      </c>
      <c r="Q50" s="792"/>
      <c r="R50" s="792"/>
      <c r="S50" s="793"/>
      <c r="T50" s="791">
        <f>SUM(T49:W49)</f>
        <v>16</v>
      </c>
      <c r="U50" s="792"/>
      <c r="V50" s="792"/>
      <c r="W50" s="793"/>
      <c r="X50" s="791">
        <f>SUM(X49:AA49)</f>
        <v>0</v>
      </c>
      <c r="Y50" s="792"/>
      <c r="Z50" s="792"/>
      <c r="AA50" s="793"/>
      <c r="AB50" s="469"/>
      <c r="AC50" s="469"/>
    </row>
    <row r="51" spans="1:29" s="42" customFormat="1" ht="18" customHeight="1">
      <c r="A51" s="618" t="s">
        <v>208</v>
      </c>
      <c r="B51" s="619"/>
      <c r="C51" s="620"/>
      <c r="D51" s="801" t="s">
        <v>39</v>
      </c>
      <c r="E51" s="765" t="s">
        <v>40</v>
      </c>
      <c r="F51" s="783" t="s">
        <v>12</v>
      </c>
      <c r="G51" s="816" t="s">
        <v>30</v>
      </c>
      <c r="H51" s="567" t="s">
        <v>41</v>
      </c>
      <c r="I51" s="567" t="s">
        <v>42</v>
      </c>
      <c r="J51" s="567" t="s">
        <v>46</v>
      </c>
      <c r="K51" s="568" t="s">
        <v>44</v>
      </c>
      <c r="L51" s="760" t="s">
        <v>199</v>
      </c>
      <c r="M51" s="761"/>
      <c r="N51" s="761"/>
      <c r="O51" s="653"/>
      <c r="P51" s="760" t="s">
        <v>200</v>
      </c>
      <c r="Q51" s="761"/>
      <c r="R51" s="761"/>
      <c r="S51" s="762"/>
      <c r="T51" s="767" t="s">
        <v>201</v>
      </c>
      <c r="U51" s="761"/>
      <c r="V51" s="761"/>
      <c r="W51" s="653"/>
      <c r="X51" s="760" t="s">
        <v>202</v>
      </c>
      <c r="Y51" s="761"/>
      <c r="Z51" s="761"/>
      <c r="AA51" s="762"/>
      <c r="AB51" s="481"/>
      <c r="AC51" s="481"/>
    </row>
    <row r="52" spans="1:29" s="42" customFormat="1" ht="18" customHeight="1">
      <c r="A52" s="618"/>
      <c r="B52" s="619"/>
      <c r="C52" s="620"/>
      <c r="D52" s="802"/>
      <c r="E52" s="765"/>
      <c r="F52" s="784"/>
      <c r="G52" s="781"/>
      <c r="H52" s="567"/>
      <c r="I52" s="567"/>
      <c r="J52" s="567"/>
      <c r="K52" s="568"/>
      <c r="L52" s="569" t="s">
        <v>41</v>
      </c>
      <c r="M52" s="570" t="s">
        <v>42</v>
      </c>
      <c r="N52" s="776" t="s">
        <v>46</v>
      </c>
      <c r="O52" s="43" t="s">
        <v>203</v>
      </c>
      <c r="P52" s="569" t="s">
        <v>41</v>
      </c>
      <c r="Q52" s="570" t="s">
        <v>42</v>
      </c>
      <c r="R52" s="776" t="s">
        <v>46</v>
      </c>
      <c r="S52" s="43" t="s">
        <v>203</v>
      </c>
      <c r="T52" s="569" t="s">
        <v>41</v>
      </c>
      <c r="U52" s="570" t="s">
        <v>42</v>
      </c>
      <c r="V52" s="776" t="s">
        <v>46</v>
      </c>
      <c r="W52" s="43" t="s">
        <v>203</v>
      </c>
      <c r="X52" s="569" t="s">
        <v>41</v>
      </c>
      <c r="Y52" s="570" t="s">
        <v>42</v>
      </c>
      <c r="Z52" s="776" t="s">
        <v>46</v>
      </c>
      <c r="AA52" s="43" t="s">
        <v>203</v>
      </c>
      <c r="AB52" s="481"/>
      <c r="AC52" s="481"/>
    </row>
    <row r="53" spans="1:29" s="42" customFormat="1" ht="18" customHeight="1" thickBot="1">
      <c r="A53" s="618"/>
      <c r="B53" s="619"/>
      <c r="C53" s="620"/>
      <c r="D53" s="803"/>
      <c r="E53" s="766"/>
      <c r="F53" s="785"/>
      <c r="G53" s="782"/>
      <c r="H53" s="580"/>
      <c r="I53" s="580"/>
      <c r="J53" s="580"/>
      <c r="K53" s="591"/>
      <c r="L53" s="786"/>
      <c r="M53" s="580"/>
      <c r="N53" s="777"/>
      <c r="O53" s="455" t="s">
        <v>83</v>
      </c>
      <c r="P53" s="786"/>
      <c r="Q53" s="580"/>
      <c r="R53" s="777"/>
      <c r="S53" s="455" t="s">
        <v>83</v>
      </c>
      <c r="T53" s="786"/>
      <c r="U53" s="580"/>
      <c r="V53" s="777"/>
      <c r="W53" s="455" t="s">
        <v>83</v>
      </c>
      <c r="X53" s="786"/>
      <c r="Y53" s="580"/>
      <c r="Z53" s="777"/>
      <c r="AA53" s="455" t="s">
        <v>83</v>
      </c>
      <c r="AB53" s="481"/>
      <c r="AC53" s="481"/>
    </row>
    <row r="54" spans="1:29" s="42" customFormat="1" ht="18" customHeight="1">
      <c r="A54" s="618"/>
      <c r="B54" s="619"/>
      <c r="C54" s="620"/>
      <c r="D54" s="646">
        <f t="shared" ref="D54:AA54" si="2">D49</f>
        <v>2</v>
      </c>
      <c r="E54" s="795">
        <f t="shared" si="2"/>
        <v>4</v>
      </c>
      <c r="F54" s="758">
        <f t="shared" si="2"/>
        <v>9</v>
      </c>
      <c r="G54" s="763">
        <f t="shared" si="2"/>
        <v>64</v>
      </c>
      <c r="H54" s="768">
        <f t="shared" si="2"/>
        <v>40</v>
      </c>
      <c r="I54" s="768">
        <f t="shared" si="2"/>
        <v>8</v>
      </c>
      <c r="J54" s="768">
        <f t="shared" si="2"/>
        <v>16</v>
      </c>
      <c r="K54" s="768">
        <f t="shared" si="2"/>
        <v>0</v>
      </c>
      <c r="L54" s="482">
        <f t="shared" si="2"/>
        <v>24</v>
      </c>
      <c r="M54" s="483">
        <f t="shared" si="2"/>
        <v>8</v>
      </c>
      <c r="N54" s="483">
        <f t="shared" si="2"/>
        <v>16</v>
      </c>
      <c r="O54" s="484">
        <f t="shared" si="2"/>
        <v>0</v>
      </c>
      <c r="P54" s="482">
        <f t="shared" si="2"/>
        <v>0</v>
      </c>
      <c r="Q54" s="483">
        <f t="shared" si="2"/>
        <v>0</v>
      </c>
      <c r="R54" s="483">
        <f t="shared" si="2"/>
        <v>0</v>
      </c>
      <c r="S54" s="485">
        <f t="shared" si="2"/>
        <v>0</v>
      </c>
      <c r="T54" s="482">
        <f t="shared" si="2"/>
        <v>16</v>
      </c>
      <c r="U54" s="483">
        <f t="shared" si="2"/>
        <v>0</v>
      </c>
      <c r="V54" s="483">
        <f t="shared" si="2"/>
        <v>0</v>
      </c>
      <c r="W54" s="484">
        <f t="shared" si="2"/>
        <v>0</v>
      </c>
      <c r="X54" s="486">
        <f t="shared" si="2"/>
        <v>0</v>
      </c>
      <c r="Y54" s="483">
        <f t="shared" si="2"/>
        <v>0</v>
      </c>
      <c r="Z54" s="483">
        <f t="shared" si="2"/>
        <v>0</v>
      </c>
      <c r="AA54" s="484">
        <f t="shared" si="2"/>
        <v>0</v>
      </c>
      <c r="AB54" s="481"/>
      <c r="AC54" s="481" t="s">
        <v>64</v>
      </c>
    </row>
    <row r="55" spans="1:29" s="42" customFormat="1" ht="18" customHeight="1" thickBot="1">
      <c r="A55" s="618"/>
      <c r="B55" s="619"/>
      <c r="C55" s="620"/>
      <c r="D55" s="650"/>
      <c r="E55" s="796"/>
      <c r="F55" s="759"/>
      <c r="G55" s="764"/>
      <c r="H55" s="769"/>
      <c r="I55" s="769"/>
      <c r="J55" s="769"/>
      <c r="K55" s="769"/>
      <c r="L55" s="814">
        <f>SUM(L54:O54)</f>
        <v>48</v>
      </c>
      <c r="M55" s="651"/>
      <c r="N55" s="651"/>
      <c r="O55" s="815"/>
      <c r="P55" s="814">
        <f>SUM(P54:S54)</f>
        <v>0</v>
      </c>
      <c r="Q55" s="651"/>
      <c r="R55" s="651"/>
      <c r="S55" s="815"/>
      <c r="T55" s="814">
        <f>SUM(T54:W54)</f>
        <v>16</v>
      </c>
      <c r="U55" s="651"/>
      <c r="V55" s="651"/>
      <c r="W55" s="815"/>
      <c r="X55" s="814">
        <f>SUM(X54:AA54)</f>
        <v>0</v>
      </c>
      <c r="Y55" s="651"/>
      <c r="Z55" s="651"/>
      <c r="AA55" s="815"/>
      <c r="AB55" s="481"/>
      <c r="AC55" s="481">
        <f>SUM(L55:AA55)</f>
        <v>64</v>
      </c>
    </row>
    <row r="56" spans="1:29" s="42" customFormat="1" ht="18" customHeight="1">
      <c r="A56" s="618"/>
      <c r="B56" s="619"/>
      <c r="C56" s="620"/>
      <c r="D56" s="807" t="s">
        <v>65</v>
      </c>
      <c r="E56" s="808"/>
      <c r="F56" s="809"/>
      <c r="G56" s="653" t="s">
        <v>66</v>
      </c>
      <c r="H56" s="562"/>
      <c r="I56" s="562"/>
      <c r="J56" s="562"/>
      <c r="K56" s="563"/>
      <c r="L56" s="804">
        <v>2</v>
      </c>
      <c r="M56" s="805"/>
      <c r="N56" s="805"/>
      <c r="O56" s="806"/>
      <c r="P56" s="804">
        <v>0</v>
      </c>
      <c r="Q56" s="805"/>
      <c r="R56" s="805"/>
      <c r="S56" s="806"/>
      <c r="T56" s="804">
        <v>0</v>
      </c>
      <c r="U56" s="805"/>
      <c r="V56" s="805"/>
      <c r="W56" s="806"/>
      <c r="X56" s="804">
        <v>0</v>
      </c>
      <c r="Y56" s="805"/>
      <c r="Z56" s="805"/>
      <c r="AA56" s="806"/>
      <c r="AB56" s="481"/>
      <c r="AC56" s="481">
        <f>SUM(L56:AA56)</f>
        <v>2</v>
      </c>
    </row>
    <row r="57" spans="1:29" s="42" customFormat="1" ht="18" customHeight="1">
      <c r="A57" s="618"/>
      <c r="B57" s="619"/>
      <c r="C57" s="620"/>
      <c r="D57" s="810"/>
      <c r="E57" s="530"/>
      <c r="F57" s="811"/>
      <c r="G57" s="638" t="s">
        <v>67</v>
      </c>
      <c r="H57" s="639"/>
      <c r="I57" s="639"/>
      <c r="J57" s="639"/>
      <c r="K57" s="640"/>
      <c r="L57" s="817">
        <v>3</v>
      </c>
      <c r="M57" s="818"/>
      <c r="N57" s="818"/>
      <c r="O57" s="819"/>
      <c r="P57" s="817">
        <v>0</v>
      </c>
      <c r="Q57" s="818"/>
      <c r="R57" s="818"/>
      <c r="S57" s="819"/>
      <c r="T57" s="817">
        <v>1</v>
      </c>
      <c r="U57" s="818"/>
      <c r="V57" s="818"/>
      <c r="W57" s="819"/>
      <c r="X57" s="817">
        <v>0</v>
      </c>
      <c r="Y57" s="818"/>
      <c r="Z57" s="818"/>
      <c r="AA57" s="819"/>
      <c r="AB57" s="481"/>
      <c r="AC57" s="481">
        <f>SUM(L57:AA57)</f>
        <v>4</v>
      </c>
    </row>
    <row r="58" spans="1:29" s="42" customFormat="1" ht="18" customHeight="1" thickBot="1">
      <c r="A58" s="618"/>
      <c r="B58" s="619"/>
      <c r="C58" s="620"/>
      <c r="D58" s="812"/>
      <c r="E58" s="541"/>
      <c r="F58" s="813"/>
      <c r="G58" s="638" t="s">
        <v>12</v>
      </c>
      <c r="H58" s="639"/>
      <c r="I58" s="639"/>
      <c r="J58" s="639"/>
      <c r="K58" s="640"/>
      <c r="L58" s="755">
        <v>7</v>
      </c>
      <c r="M58" s="756"/>
      <c r="N58" s="756"/>
      <c r="O58" s="757"/>
      <c r="P58" s="755">
        <v>0</v>
      </c>
      <c r="Q58" s="756"/>
      <c r="R58" s="756"/>
      <c r="S58" s="757"/>
      <c r="T58" s="755">
        <v>3</v>
      </c>
      <c r="U58" s="756"/>
      <c r="V58" s="756"/>
      <c r="W58" s="757"/>
      <c r="X58" s="755">
        <f>AI59</f>
        <v>0</v>
      </c>
      <c r="Y58" s="756"/>
      <c r="Z58" s="756"/>
      <c r="AA58" s="757"/>
      <c r="AB58" s="481"/>
      <c r="AC58" s="481">
        <f>SUM(L58:AA58)</f>
        <v>10</v>
      </c>
    </row>
    <row r="59" spans="1:29" s="6" customFormat="1" ht="18" customHeight="1">
      <c r="A59" s="463"/>
      <c r="B59" s="464"/>
      <c r="C59" s="464"/>
      <c r="D59" s="464"/>
      <c r="E59" s="464"/>
      <c r="F59" s="464"/>
      <c r="G59" s="464"/>
      <c r="H59" s="464"/>
      <c r="I59" s="464"/>
      <c r="J59" s="464"/>
      <c r="K59" s="464"/>
      <c r="L59" s="464"/>
      <c r="M59" s="464"/>
      <c r="N59" s="464"/>
      <c r="O59" s="44"/>
      <c r="P59" s="463"/>
      <c r="Q59" s="464"/>
      <c r="R59" s="464"/>
      <c r="S59" s="464"/>
      <c r="T59" s="492" t="s">
        <v>267</v>
      </c>
      <c r="U59" s="464"/>
      <c r="V59" s="464"/>
      <c r="W59" s="464"/>
      <c r="X59" s="464"/>
      <c r="Y59" s="464"/>
      <c r="Z59" s="464"/>
      <c r="AA59" s="44"/>
      <c r="AB59" s="97"/>
      <c r="AC59" s="97"/>
    </row>
    <row r="60" spans="1:29" s="6" customFormat="1" ht="18" customHeight="1">
      <c r="A60" s="487" t="s">
        <v>209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  <c r="P60" s="190"/>
      <c r="Q60" s="3"/>
      <c r="R60" s="454"/>
      <c r="S60" s="191"/>
      <c r="T60" s="494"/>
      <c r="U60" s="191"/>
      <c r="V60" s="191"/>
      <c r="W60" s="191"/>
      <c r="X60" s="45"/>
      <c r="Y60" s="469"/>
      <c r="Z60" s="191"/>
      <c r="AA60" s="46"/>
      <c r="AB60" s="97"/>
      <c r="AC60" s="97"/>
    </row>
    <row r="61" spans="1:29" s="6" customFormat="1" ht="18" customHeight="1">
      <c r="A61" s="190"/>
      <c r="B61" s="352" t="s">
        <v>210</v>
      </c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46"/>
      <c r="P61" s="451"/>
      <c r="Q61" s="99" t="s">
        <v>71</v>
      </c>
      <c r="R61" s="454"/>
      <c r="S61" s="452"/>
      <c r="T61" s="493"/>
      <c r="U61" s="452"/>
      <c r="V61" s="452"/>
      <c r="W61" s="452"/>
      <c r="X61" s="452"/>
      <c r="Y61" s="452"/>
      <c r="Z61" s="452"/>
      <c r="AA61" s="453"/>
      <c r="AB61" s="97"/>
      <c r="AC61" s="97"/>
    </row>
    <row r="62" spans="1:29" s="6" customFormat="1" ht="18" customHeight="1">
      <c r="A62" s="47"/>
      <c r="B62" s="143" t="s">
        <v>211</v>
      </c>
      <c r="C62" s="3"/>
      <c r="D62" s="3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46"/>
      <c r="P62" s="451"/>
      <c r="Q62" s="3" t="s">
        <v>41</v>
      </c>
      <c r="R62" s="48" t="s">
        <v>212</v>
      </c>
      <c r="S62" s="452"/>
      <c r="T62" s="452"/>
      <c r="U62" s="452"/>
      <c r="V62" s="452"/>
      <c r="W62" s="452"/>
      <c r="X62" s="452"/>
      <c r="Y62" s="452"/>
      <c r="Z62" s="452"/>
      <c r="AA62" s="453"/>
      <c r="AB62" s="97"/>
      <c r="AC62" s="97"/>
    </row>
    <row r="63" spans="1:29" s="6" customFormat="1" ht="18" customHeight="1">
      <c r="A63" s="47"/>
      <c r="B63" s="890" t="s">
        <v>213</v>
      </c>
      <c r="C63" s="890"/>
      <c r="D63" s="890"/>
      <c r="E63" s="890"/>
      <c r="F63" s="890"/>
      <c r="G63" s="890"/>
      <c r="H63" s="890"/>
      <c r="I63" s="890"/>
      <c r="J63" s="890"/>
      <c r="K63" s="890"/>
      <c r="L63" s="890"/>
      <c r="M63" s="890"/>
      <c r="N63" s="890"/>
      <c r="O63" s="891"/>
      <c r="P63" s="451"/>
      <c r="Q63" s="3" t="s">
        <v>42</v>
      </c>
      <c r="R63" s="48" t="s">
        <v>214</v>
      </c>
      <c r="S63" s="452"/>
      <c r="T63" s="452"/>
      <c r="U63" s="3"/>
      <c r="V63" s="452"/>
      <c r="W63" s="452"/>
      <c r="X63" s="452"/>
      <c r="Y63" s="452"/>
      <c r="Z63" s="452"/>
      <c r="AA63" s="453"/>
      <c r="AB63" s="97"/>
      <c r="AC63" s="97"/>
    </row>
    <row r="64" spans="1:29" s="6" customFormat="1" ht="18" customHeight="1">
      <c r="A64" s="47"/>
      <c r="B64" s="353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451"/>
      <c r="Q64" s="3" t="s">
        <v>46</v>
      </c>
      <c r="R64" s="48" t="s">
        <v>215</v>
      </c>
      <c r="S64" s="452"/>
      <c r="T64" s="452"/>
      <c r="U64" s="452"/>
      <c r="V64" s="452"/>
      <c r="W64" s="452"/>
      <c r="X64" s="452"/>
      <c r="Y64" s="452"/>
      <c r="Z64" s="452"/>
      <c r="AA64" s="453"/>
      <c r="AB64" s="97"/>
      <c r="AC64" s="97"/>
    </row>
    <row r="65" spans="1:27" s="6" customFormat="1" ht="18" customHeight="1">
      <c r="A65" s="47"/>
      <c r="B65" s="488"/>
      <c r="C65" s="3"/>
      <c r="D65" s="49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  <c r="P65" s="451"/>
      <c r="Q65" s="3" t="s">
        <v>203</v>
      </c>
      <c r="R65" s="48" t="s">
        <v>216</v>
      </c>
      <c r="S65" s="452"/>
      <c r="T65" s="452"/>
      <c r="U65" s="452"/>
      <c r="V65" s="452"/>
      <c r="W65" s="452"/>
      <c r="X65" s="452"/>
      <c r="Y65" s="452"/>
      <c r="Z65" s="452"/>
      <c r="AA65" s="453"/>
    </row>
    <row r="66" spans="1:27" s="6" customFormat="1" ht="18" customHeight="1">
      <c r="A66" s="47"/>
      <c r="B66" s="50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  <c r="P66" s="451"/>
      <c r="Q66" s="3" t="s">
        <v>83</v>
      </c>
      <c r="R66" s="48" t="s">
        <v>217</v>
      </c>
      <c r="S66" s="452"/>
      <c r="T66" s="452"/>
      <c r="U66" s="452"/>
      <c r="V66" s="3"/>
      <c r="W66" s="3"/>
      <c r="X66" s="3"/>
      <c r="Y66" s="3"/>
      <c r="Z66" s="452"/>
      <c r="AA66" s="453"/>
    </row>
    <row r="67" spans="1:27" s="6" customFormat="1" ht="18" customHeight="1">
      <c r="A67" s="51"/>
      <c r="B67" s="19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  <c r="P67" s="451"/>
      <c r="Q67" s="3" t="s">
        <v>218</v>
      </c>
      <c r="R67" s="48" t="s">
        <v>219</v>
      </c>
      <c r="S67" s="452"/>
      <c r="T67" s="452"/>
      <c r="U67" s="452"/>
      <c r="V67" s="452"/>
      <c r="W67" s="452"/>
      <c r="X67" s="452"/>
      <c r="Y67" s="452"/>
      <c r="Z67" s="452"/>
      <c r="AA67" s="453"/>
    </row>
    <row r="68" spans="1:27" s="6" customFormat="1" ht="18" customHeight="1">
      <c r="A68" s="132"/>
      <c r="B68" s="469"/>
      <c r="C68" s="191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  <c r="P68" s="451"/>
      <c r="Q68" s="509"/>
      <c r="R68" s="448" t="s">
        <v>220</v>
      </c>
      <c r="S68" s="3" t="s">
        <v>221</v>
      </c>
      <c r="T68" s="452"/>
      <c r="U68" s="452"/>
      <c r="V68" s="452"/>
      <c r="W68" s="452"/>
      <c r="X68" s="452"/>
      <c r="Y68" s="452"/>
      <c r="Z68" s="452"/>
      <c r="AA68" s="453"/>
    </row>
    <row r="69" spans="1:27" s="6" customFormat="1" ht="18" customHeight="1" thickBot="1">
      <c r="A69" s="52"/>
      <c r="B69" s="53"/>
      <c r="C69" s="53"/>
      <c r="D69" s="53"/>
      <c r="E69" s="54"/>
      <c r="F69" s="54"/>
      <c r="G69" s="54"/>
      <c r="H69" s="54"/>
      <c r="I69" s="54"/>
      <c r="J69" s="54"/>
      <c r="K69" s="53"/>
      <c r="L69" s="53"/>
      <c r="M69" s="53"/>
      <c r="N69" s="53"/>
      <c r="O69" s="55"/>
      <c r="P69" s="826" t="s">
        <v>88</v>
      </c>
      <c r="Q69" s="827"/>
      <c r="R69" s="827"/>
      <c r="S69" s="827"/>
      <c r="T69" s="827"/>
      <c r="U69" s="827"/>
      <c r="V69" s="827"/>
      <c r="W69" s="827"/>
      <c r="X69" s="827"/>
      <c r="Y69" s="827"/>
      <c r="Z69" s="827"/>
      <c r="AA69" s="828"/>
    </row>
    <row r="70" spans="1:27" s="6" customFormat="1" ht="18" customHeight="1" thickBot="1">
      <c r="A70" s="53"/>
      <c r="B70" s="3"/>
      <c r="C70" s="3"/>
      <c r="D70" s="3"/>
      <c r="E70" s="89"/>
      <c r="F70" s="89"/>
      <c r="G70" s="89"/>
      <c r="H70" s="89"/>
      <c r="I70" s="89"/>
      <c r="J70" s="89"/>
      <c r="K70" s="3"/>
      <c r="L70" s="3"/>
      <c r="M70" s="3"/>
      <c r="N70" s="3"/>
      <c r="O70" s="3"/>
      <c r="P70" s="448"/>
      <c r="Q70" s="448"/>
      <c r="R70" s="448"/>
      <c r="S70" s="448"/>
      <c r="T70" s="448"/>
      <c r="U70" s="448"/>
      <c r="V70" s="448"/>
      <c r="W70" s="448"/>
      <c r="X70" s="448"/>
      <c r="Y70" s="448"/>
      <c r="Z70" s="448"/>
      <c r="AA70" s="459"/>
    </row>
    <row r="71" spans="1:27" ht="18" customHeight="1">
      <c r="A71" s="463"/>
      <c r="B71" s="464"/>
      <c r="C71" s="465"/>
      <c r="D71" s="518" t="str">
        <f>(D29)</f>
        <v>PLAN STUDIÓW NR VIII</v>
      </c>
      <c r="E71" s="519"/>
      <c r="F71" s="519"/>
      <c r="G71" s="519"/>
      <c r="H71" s="519"/>
      <c r="I71" s="519"/>
      <c r="J71" s="519"/>
      <c r="K71" s="519"/>
      <c r="L71" s="519"/>
      <c r="M71" s="519"/>
      <c r="N71" s="519"/>
      <c r="O71" s="519"/>
      <c r="P71" s="519"/>
      <c r="Q71" s="519"/>
      <c r="R71" s="519"/>
      <c r="S71" s="797"/>
      <c r="T71" s="526"/>
      <c r="U71" s="527"/>
      <c r="V71" s="527"/>
      <c r="W71" s="527"/>
      <c r="X71" s="527"/>
      <c r="Y71" s="527"/>
      <c r="Z71" s="527"/>
      <c r="AA71" s="528"/>
    </row>
    <row r="72" spans="1:27" ht="18" customHeight="1">
      <c r="A72" s="529" t="s">
        <v>18</v>
      </c>
      <c r="B72" s="530"/>
      <c r="C72" s="531"/>
      <c r="D72" s="522"/>
      <c r="E72" s="523"/>
      <c r="F72" s="523"/>
      <c r="G72" s="523"/>
      <c r="H72" s="523"/>
      <c r="I72" s="523"/>
      <c r="J72" s="523"/>
      <c r="K72" s="523"/>
      <c r="L72" s="523"/>
      <c r="M72" s="523"/>
      <c r="N72" s="523"/>
      <c r="O72" s="523"/>
      <c r="P72" s="523"/>
      <c r="Q72" s="523"/>
      <c r="R72" s="523"/>
      <c r="S72" s="798"/>
      <c r="T72" s="829"/>
      <c r="U72" s="830"/>
      <c r="V72" s="830"/>
      <c r="W72" s="830"/>
      <c r="X72" s="830"/>
      <c r="Y72" s="830"/>
      <c r="Z72" s="830"/>
      <c r="AA72" s="831"/>
    </row>
    <row r="73" spans="1:27" ht="18" customHeight="1">
      <c r="A73" s="529" t="s">
        <v>19</v>
      </c>
      <c r="B73" s="530"/>
      <c r="C73" s="531"/>
      <c r="D73" s="522"/>
      <c r="E73" s="523"/>
      <c r="F73" s="523"/>
      <c r="G73" s="523"/>
      <c r="H73" s="523"/>
      <c r="I73" s="523"/>
      <c r="J73" s="523"/>
      <c r="K73" s="523"/>
      <c r="L73" s="523"/>
      <c r="M73" s="523"/>
      <c r="N73" s="523"/>
      <c r="O73" s="523"/>
      <c r="P73" s="523"/>
      <c r="Q73" s="523"/>
      <c r="R73" s="523"/>
      <c r="S73" s="798"/>
      <c r="T73" s="829"/>
      <c r="U73" s="830"/>
      <c r="V73" s="830"/>
      <c r="W73" s="830"/>
      <c r="X73" s="830"/>
      <c r="Y73" s="830"/>
      <c r="Z73" s="830"/>
      <c r="AA73" s="831"/>
    </row>
    <row r="74" spans="1:27" ht="18" customHeight="1">
      <c r="A74" s="529"/>
      <c r="B74" s="530"/>
      <c r="C74" s="531"/>
      <c r="D74" s="191" t="s">
        <v>3</v>
      </c>
      <c r="E74" s="454"/>
      <c r="F74" s="454"/>
      <c r="G74" s="454"/>
      <c r="H74" s="99" t="str">
        <f>(C7)</f>
        <v>PROFIL OGÓLNOAKADEMICKI</v>
      </c>
      <c r="I74" s="469"/>
      <c r="J74" s="98"/>
      <c r="K74" s="98"/>
      <c r="L74" s="98"/>
      <c r="M74" s="98"/>
      <c r="N74" s="98"/>
      <c r="O74" s="98"/>
      <c r="P74" s="3"/>
      <c r="Q74" s="3"/>
      <c r="R74" s="3"/>
      <c r="S74" s="4"/>
      <c r="T74" s="537"/>
      <c r="U74" s="530"/>
      <c r="V74" s="530"/>
      <c r="W74" s="530"/>
      <c r="X74" s="530"/>
      <c r="Y74" s="530"/>
      <c r="Z74" s="530"/>
      <c r="AA74" s="539"/>
    </row>
    <row r="75" spans="1:27" ht="18" customHeight="1">
      <c r="A75" s="537"/>
      <c r="B75" s="530"/>
      <c r="C75" s="531"/>
      <c r="D75" s="191" t="s">
        <v>5</v>
      </c>
      <c r="E75" s="454"/>
      <c r="F75" s="454"/>
      <c r="G75" s="191"/>
      <c r="H75" s="98" t="str">
        <f>(H33)</f>
        <v>STUDIA DRUGIEGO STOPNIA (1,5-letnie)</v>
      </c>
      <c r="I75" s="469"/>
      <c r="J75" s="98"/>
      <c r="K75" s="98"/>
      <c r="L75" s="98"/>
      <c r="M75" s="98"/>
      <c r="N75" s="98"/>
      <c r="O75" s="98"/>
      <c r="P75" s="3"/>
      <c r="Q75" s="3"/>
      <c r="R75" s="3"/>
      <c r="S75" s="4"/>
      <c r="T75" s="534"/>
      <c r="U75" s="535"/>
      <c r="V75" s="535"/>
      <c r="W75" s="535"/>
      <c r="X75" s="535"/>
      <c r="Y75" s="535"/>
      <c r="Z75" s="535"/>
      <c r="AA75" s="536"/>
    </row>
    <row r="76" spans="1:27" ht="18" customHeight="1">
      <c r="A76" s="537" t="s">
        <v>193</v>
      </c>
      <c r="B76" s="530"/>
      <c r="C76" s="531"/>
      <c r="D76" s="191" t="s">
        <v>7</v>
      </c>
      <c r="E76" s="454"/>
      <c r="F76" s="454"/>
      <c r="G76" s="191"/>
      <c r="H76" s="98" t="str">
        <f>(C9)</f>
        <v>STUDIA NIESTACJONARNE</v>
      </c>
      <c r="I76" s="469"/>
      <c r="J76" s="98"/>
      <c r="K76" s="98"/>
      <c r="L76" s="98"/>
      <c r="M76" s="98"/>
      <c r="N76" s="98"/>
      <c r="O76" s="98"/>
      <c r="P76" s="3"/>
      <c r="Q76" s="3"/>
      <c r="R76" s="3"/>
      <c r="S76" s="4"/>
      <c r="T76" s="823" t="s">
        <v>194</v>
      </c>
      <c r="U76" s="824"/>
      <c r="V76" s="824"/>
      <c r="W76" s="824"/>
      <c r="X76" s="824"/>
      <c r="Y76" s="824"/>
      <c r="Z76" s="824"/>
      <c r="AA76" s="825"/>
    </row>
    <row r="77" spans="1:27" ht="18" customHeight="1">
      <c r="A77" s="534" t="s">
        <v>22</v>
      </c>
      <c r="B77" s="535"/>
      <c r="C77" s="538"/>
      <c r="D77" s="191" t="s">
        <v>1</v>
      </c>
      <c r="E77" s="191"/>
      <c r="F77" s="191"/>
      <c r="G77" s="191"/>
      <c r="H77" s="98" t="str">
        <f>(C6)</f>
        <v>INŻYNIERIA ŚRODOWISKA</v>
      </c>
      <c r="I77" s="469"/>
      <c r="J77" s="98"/>
      <c r="K77" s="98"/>
      <c r="L77" s="98"/>
      <c r="M77" s="98"/>
      <c r="N77" s="98"/>
      <c r="O77" s="98"/>
      <c r="P77" s="3"/>
      <c r="Q77" s="3"/>
      <c r="R77" s="3"/>
      <c r="S77" s="4"/>
      <c r="T77" s="823" t="s">
        <v>23</v>
      </c>
      <c r="U77" s="824"/>
      <c r="V77" s="824"/>
      <c r="W77" s="824"/>
      <c r="X77" s="824"/>
      <c r="Y77" s="824"/>
      <c r="Z77" s="824"/>
      <c r="AA77" s="825"/>
    </row>
    <row r="78" spans="1:27" ht="18" customHeight="1">
      <c r="A78" s="537" t="s">
        <v>24</v>
      </c>
      <c r="B78" s="530"/>
      <c r="C78" s="531"/>
      <c r="D78" s="5" t="s">
        <v>195</v>
      </c>
      <c r="E78" s="191"/>
      <c r="F78" s="191"/>
      <c r="G78" s="191"/>
      <c r="H78" s="98" t="str">
        <f>H36</f>
        <v>INSTALACJE SANITARNE I PRZEMYSŁOWE</v>
      </c>
      <c r="I78" s="469"/>
      <c r="J78" s="3"/>
      <c r="K78" s="98"/>
      <c r="L78" s="98"/>
      <c r="M78" s="98"/>
      <c r="N78" s="98"/>
      <c r="O78" s="98"/>
      <c r="P78" s="3"/>
      <c r="Q78" s="3"/>
      <c r="R78" s="3"/>
      <c r="S78" s="4"/>
      <c r="T78" s="534"/>
      <c r="U78" s="535"/>
      <c r="V78" s="535"/>
      <c r="W78" s="535"/>
      <c r="X78" s="535"/>
      <c r="Y78" s="535"/>
      <c r="Z78" s="535"/>
      <c r="AA78" s="536"/>
    </row>
    <row r="79" spans="1:27" ht="18" customHeight="1" thickBot="1">
      <c r="A79" s="458"/>
      <c r="B79" s="459"/>
      <c r="C79" s="460"/>
      <c r="D79" s="5"/>
      <c r="E79" s="191"/>
      <c r="F79" s="191"/>
      <c r="G79" s="191"/>
      <c r="H79" s="98" t="str">
        <f>H37</f>
        <v>KONWENCJONALNE I ODNAWIALNE ŹRÓDŁA ENERGII</v>
      </c>
      <c r="I79" s="2"/>
      <c r="J79" s="191"/>
      <c r="K79" s="2"/>
      <c r="L79" s="98"/>
      <c r="M79" s="98"/>
      <c r="N79" s="98"/>
      <c r="O79" s="98"/>
      <c r="P79" s="3"/>
      <c r="Q79" s="3"/>
      <c r="R79" s="3"/>
      <c r="S79" s="4"/>
      <c r="T79" s="543"/>
      <c r="U79" s="544"/>
      <c r="V79" s="544"/>
      <c r="W79" s="544"/>
      <c r="X79" s="544"/>
      <c r="Y79" s="544"/>
      <c r="Z79" s="544"/>
      <c r="AA79" s="545"/>
    </row>
    <row r="80" spans="1:27" ht="10.5" customHeight="1" thickBot="1">
      <c r="A80" s="832"/>
      <c r="B80" s="833"/>
      <c r="C80" s="833"/>
      <c r="D80" s="833"/>
      <c r="E80" s="833"/>
      <c r="F80" s="833"/>
      <c r="G80" s="833"/>
      <c r="H80" s="833"/>
      <c r="I80" s="833"/>
      <c r="J80" s="833"/>
      <c r="K80" s="833"/>
      <c r="L80" s="833"/>
      <c r="M80" s="833"/>
      <c r="N80" s="833"/>
      <c r="O80" s="833"/>
      <c r="P80" s="833"/>
      <c r="Q80" s="833"/>
      <c r="R80" s="833"/>
      <c r="S80" s="833"/>
      <c r="T80" s="833"/>
      <c r="U80" s="833"/>
      <c r="V80" s="833"/>
      <c r="W80" s="833"/>
      <c r="X80" s="833"/>
      <c r="Y80" s="833"/>
      <c r="Z80" s="833"/>
      <c r="AA80" s="834"/>
    </row>
    <row r="81" spans="1:29" ht="18" customHeight="1">
      <c r="A81" s="657" t="s">
        <v>222</v>
      </c>
      <c r="B81" s="737" t="s">
        <v>26</v>
      </c>
      <c r="C81" s="556"/>
      <c r="D81" s="555" t="s">
        <v>27</v>
      </c>
      <c r="E81" s="556"/>
      <c r="F81" s="557"/>
      <c r="G81" s="561" t="s">
        <v>28</v>
      </c>
      <c r="H81" s="562"/>
      <c r="I81" s="562"/>
      <c r="J81" s="562"/>
      <c r="K81" s="562"/>
      <c r="L81" s="561" t="s">
        <v>198</v>
      </c>
      <c r="M81" s="562"/>
      <c r="N81" s="562"/>
      <c r="O81" s="562"/>
      <c r="P81" s="562"/>
      <c r="Q81" s="562"/>
      <c r="R81" s="562"/>
      <c r="S81" s="562"/>
      <c r="T81" s="562"/>
      <c r="U81" s="562"/>
      <c r="V81" s="562"/>
      <c r="W81" s="562"/>
      <c r="X81" s="562"/>
      <c r="Y81" s="562"/>
      <c r="Z81" s="562"/>
      <c r="AA81" s="563"/>
      <c r="AB81" s="469"/>
      <c r="AC81" s="469"/>
    </row>
    <row r="82" spans="1:29" ht="18" customHeight="1">
      <c r="A82" s="658"/>
      <c r="B82" s="738"/>
      <c r="C82" s="559"/>
      <c r="D82" s="558"/>
      <c r="E82" s="559"/>
      <c r="F82" s="560"/>
      <c r="G82" s="780" t="s">
        <v>30</v>
      </c>
      <c r="H82" s="567" t="s">
        <v>31</v>
      </c>
      <c r="I82" s="567"/>
      <c r="J82" s="567"/>
      <c r="K82" s="568"/>
      <c r="L82" s="583" t="s">
        <v>199</v>
      </c>
      <c r="M82" s="585"/>
      <c r="N82" s="585"/>
      <c r="O82" s="638"/>
      <c r="P82" s="583" t="s">
        <v>200</v>
      </c>
      <c r="Q82" s="585"/>
      <c r="R82" s="585"/>
      <c r="S82" s="794"/>
      <c r="T82" s="564" t="s">
        <v>201</v>
      </c>
      <c r="U82" s="585"/>
      <c r="V82" s="585"/>
      <c r="W82" s="638"/>
      <c r="X82" s="583" t="s">
        <v>202</v>
      </c>
      <c r="Y82" s="585"/>
      <c r="Z82" s="585"/>
      <c r="AA82" s="794"/>
      <c r="AB82" s="469"/>
      <c r="AC82" s="469"/>
    </row>
    <row r="83" spans="1:29" ht="18" customHeight="1">
      <c r="A83" s="658"/>
      <c r="B83" s="738"/>
      <c r="C83" s="559"/>
      <c r="D83" s="572" t="s">
        <v>39</v>
      </c>
      <c r="E83" s="574" t="s">
        <v>40</v>
      </c>
      <c r="F83" s="783" t="s">
        <v>12</v>
      </c>
      <c r="G83" s="781"/>
      <c r="H83" s="567" t="s">
        <v>41</v>
      </c>
      <c r="I83" s="567" t="s">
        <v>42</v>
      </c>
      <c r="J83" s="567" t="s">
        <v>46</v>
      </c>
      <c r="K83" s="568" t="s">
        <v>44</v>
      </c>
      <c r="L83" s="820" t="s">
        <v>223</v>
      </c>
      <c r="M83" s="821"/>
      <c r="N83" s="821"/>
      <c r="O83" s="821"/>
      <c r="P83" s="821"/>
      <c r="Q83" s="821"/>
      <c r="R83" s="821"/>
      <c r="S83" s="821"/>
      <c r="T83" s="821"/>
      <c r="U83" s="821"/>
      <c r="V83" s="821"/>
      <c r="W83" s="821"/>
      <c r="X83" s="821"/>
      <c r="Y83" s="821"/>
      <c r="Z83" s="821"/>
      <c r="AA83" s="822"/>
      <c r="AB83" s="469"/>
      <c r="AC83" s="469"/>
    </row>
    <row r="84" spans="1:29" ht="18" customHeight="1">
      <c r="A84" s="658"/>
      <c r="B84" s="738"/>
      <c r="C84" s="559"/>
      <c r="D84" s="572"/>
      <c r="E84" s="575"/>
      <c r="F84" s="784"/>
      <c r="G84" s="781"/>
      <c r="H84" s="567"/>
      <c r="I84" s="567"/>
      <c r="J84" s="567"/>
      <c r="K84" s="568"/>
      <c r="L84" s="569" t="s">
        <v>41</v>
      </c>
      <c r="M84" s="570" t="s">
        <v>42</v>
      </c>
      <c r="N84" s="776" t="s">
        <v>46</v>
      </c>
      <c r="O84" s="7" t="s">
        <v>203</v>
      </c>
      <c r="P84" s="569" t="s">
        <v>41</v>
      </c>
      <c r="Q84" s="570" t="s">
        <v>42</v>
      </c>
      <c r="R84" s="776" t="s">
        <v>46</v>
      </c>
      <c r="S84" s="7" t="s">
        <v>203</v>
      </c>
      <c r="T84" s="569" t="s">
        <v>41</v>
      </c>
      <c r="U84" s="570" t="s">
        <v>42</v>
      </c>
      <c r="V84" s="776" t="s">
        <v>46</v>
      </c>
      <c r="W84" s="7" t="s">
        <v>203</v>
      </c>
      <c r="X84" s="569" t="s">
        <v>41</v>
      </c>
      <c r="Y84" s="570" t="s">
        <v>42</v>
      </c>
      <c r="Z84" s="776" t="s">
        <v>46</v>
      </c>
      <c r="AA84" s="7" t="s">
        <v>203</v>
      </c>
      <c r="AB84" s="469"/>
      <c r="AC84" s="469"/>
    </row>
    <row r="85" spans="1:29" ht="18" customHeight="1" thickBot="1">
      <c r="A85" s="659"/>
      <c r="B85" s="739"/>
      <c r="C85" s="643"/>
      <c r="D85" s="573"/>
      <c r="E85" s="576"/>
      <c r="F85" s="785"/>
      <c r="G85" s="782"/>
      <c r="H85" s="580"/>
      <c r="I85" s="580"/>
      <c r="J85" s="580"/>
      <c r="K85" s="591"/>
      <c r="L85" s="786"/>
      <c r="M85" s="580"/>
      <c r="N85" s="777"/>
      <c r="O85" s="455" t="s">
        <v>83</v>
      </c>
      <c r="P85" s="786"/>
      <c r="Q85" s="580"/>
      <c r="R85" s="777"/>
      <c r="S85" s="455" t="s">
        <v>83</v>
      </c>
      <c r="T85" s="786"/>
      <c r="U85" s="580"/>
      <c r="V85" s="777"/>
      <c r="W85" s="455" t="s">
        <v>83</v>
      </c>
      <c r="X85" s="786"/>
      <c r="Y85" s="580"/>
      <c r="Z85" s="777"/>
      <c r="AA85" s="455" t="s">
        <v>83</v>
      </c>
      <c r="AB85" s="469"/>
      <c r="AC85" s="469"/>
    </row>
    <row r="86" spans="1:29" ht="18" customHeight="1" thickBot="1">
      <c r="A86" s="489" t="s">
        <v>90</v>
      </c>
      <c r="B86" s="490" t="s">
        <v>224</v>
      </c>
      <c r="C86" s="703"/>
      <c r="D86" s="703"/>
      <c r="E86" s="703"/>
      <c r="F86" s="703"/>
      <c r="G86" s="703"/>
      <c r="H86" s="703"/>
      <c r="I86" s="703"/>
      <c r="J86" s="703"/>
      <c r="K86" s="703"/>
      <c r="L86" s="799"/>
      <c r="M86" s="799"/>
      <c r="N86" s="799"/>
      <c r="O86" s="799"/>
      <c r="P86" s="799"/>
      <c r="Q86" s="799"/>
      <c r="R86" s="799"/>
      <c r="S86" s="799"/>
      <c r="T86" s="799"/>
      <c r="U86" s="799"/>
      <c r="V86" s="799"/>
      <c r="W86" s="799"/>
      <c r="X86" s="799"/>
      <c r="Y86" s="799"/>
      <c r="Z86" s="799"/>
      <c r="AA86" s="800"/>
      <c r="AB86" s="469"/>
      <c r="AC86" s="469"/>
    </row>
    <row r="87" spans="1:29" ht="18" customHeight="1">
      <c r="A87" s="19" t="s">
        <v>50</v>
      </c>
      <c r="B87" s="872" t="s">
        <v>225</v>
      </c>
      <c r="C87" s="873"/>
      <c r="D87" s="304"/>
      <c r="E87" s="305">
        <v>1</v>
      </c>
      <c r="F87" s="306">
        <v>2</v>
      </c>
      <c r="G87" s="307">
        <f t="shared" ref="G87:G98" si="3">SUM(H87:K87)</f>
        <v>16</v>
      </c>
      <c r="H87" s="308">
        <f>(L87+P87+T87+X87)</f>
        <v>16</v>
      </c>
      <c r="I87" s="308">
        <f t="shared" ref="I87:K98" si="4">(M87+Q87+U87+Y87)</f>
        <v>0</v>
      </c>
      <c r="J87" s="308">
        <f t="shared" si="4"/>
        <v>0</v>
      </c>
      <c r="K87" s="308">
        <f t="shared" si="4"/>
        <v>0</v>
      </c>
      <c r="L87" s="309"/>
      <c r="M87" s="310"/>
      <c r="N87" s="310"/>
      <c r="O87" s="311"/>
      <c r="P87" s="309">
        <v>16</v>
      </c>
      <c r="Q87" s="310"/>
      <c r="R87" s="310"/>
      <c r="S87" s="311"/>
      <c r="T87" s="309"/>
      <c r="U87" s="310"/>
      <c r="V87" s="310"/>
      <c r="W87" s="330"/>
      <c r="X87" s="60"/>
      <c r="Y87" s="312"/>
      <c r="Z87" s="312"/>
      <c r="AA87" s="59"/>
      <c r="AB87" s="469"/>
      <c r="AC87" s="399"/>
    </row>
    <row r="88" spans="1:29" ht="18" customHeight="1">
      <c r="A88" s="28" t="s">
        <v>52</v>
      </c>
      <c r="B88" s="855" t="s">
        <v>126</v>
      </c>
      <c r="C88" s="874"/>
      <c r="D88" s="313"/>
      <c r="E88" s="314">
        <v>2</v>
      </c>
      <c r="F88" s="315">
        <v>2</v>
      </c>
      <c r="G88" s="316">
        <f t="shared" si="3"/>
        <v>32</v>
      </c>
      <c r="H88" s="317">
        <f>(L88+P88+T88+X88)</f>
        <v>16</v>
      </c>
      <c r="I88" s="317">
        <f t="shared" si="4"/>
        <v>0</v>
      </c>
      <c r="J88" s="317">
        <f t="shared" si="4"/>
        <v>0</v>
      </c>
      <c r="K88" s="317">
        <f t="shared" si="4"/>
        <v>16</v>
      </c>
      <c r="L88" s="318"/>
      <c r="M88" s="319"/>
      <c r="N88" s="319"/>
      <c r="O88" s="320"/>
      <c r="P88" s="318">
        <v>16</v>
      </c>
      <c r="Q88" s="319"/>
      <c r="R88" s="319"/>
      <c r="S88" s="320">
        <v>16</v>
      </c>
      <c r="T88" s="318"/>
      <c r="U88" s="319"/>
      <c r="V88" s="319"/>
      <c r="W88" s="331"/>
      <c r="X88" s="67"/>
      <c r="Y88" s="328"/>
      <c r="Z88" s="328"/>
      <c r="AA88" s="66"/>
      <c r="AB88" s="469"/>
      <c r="AC88" s="399"/>
    </row>
    <row r="89" spans="1:29" ht="18" customHeight="1">
      <c r="A89" s="28" t="s">
        <v>54</v>
      </c>
      <c r="B89" s="855" t="s">
        <v>226</v>
      </c>
      <c r="C89" s="856"/>
      <c r="D89" s="321"/>
      <c r="E89" s="322">
        <v>1</v>
      </c>
      <c r="F89" s="315">
        <v>1</v>
      </c>
      <c r="G89" s="316">
        <f t="shared" si="3"/>
        <v>8</v>
      </c>
      <c r="H89" s="317">
        <f t="shared" ref="H89:H98" si="5">(L89+P89+T89+X89)</f>
        <v>8</v>
      </c>
      <c r="I89" s="317">
        <f t="shared" si="4"/>
        <v>0</v>
      </c>
      <c r="J89" s="317">
        <f t="shared" si="4"/>
        <v>0</v>
      </c>
      <c r="K89" s="317">
        <f t="shared" si="4"/>
        <v>0</v>
      </c>
      <c r="L89" s="323">
        <v>8</v>
      </c>
      <c r="M89" s="324"/>
      <c r="N89" s="324"/>
      <c r="O89" s="325"/>
      <c r="P89" s="323"/>
      <c r="Q89" s="324"/>
      <c r="R89" s="324"/>
      <c r="S89" s="325"/>
      <c r="T89" s="323"/>
      <c r="U89" s="324"/>
      <c r="V89" s="324"/>
      <c r="W89" s="332"/>
      <c r="X89" s="67"/>
      <c r="Y89" s="328"/>
      <c r="Z89" s="328"/>
      <c r="AA89" s="66"/>
      <c r="AB89" s="469"/>
      <c r="AC89" s="399"/>
    </row>
    <row r="90" spans="1:29" ht="18" customHeight="1">
      <c r="A90" s="28" t="s">
        <v>56</v>
      </c>
      <c r="B90" s="855" t="s">
        <v>227</v>
      </c>
      <c r="C90" s="856"/>
      <c r="D90" s="321"/>
      <c r="E90" s="322">
        <v>2</v>
      </c>
      <c r="F90" s="315">
        <v>2</v>
      </c>
      <c r="G90" s="316">
        <f t="shared" si="3"/>
        <v>24</v>
      </c>
      <c r="H90" s="317">
        <f t="shared" si="5"/>
        <v>8</v>
      </c>
      <c r="I90" s="317">
        <f t="shared" si="4"/>
        <v>0</v>
      </c>
      <c r="J90" s="317">
        <f t="shared" si="4"/>
        <v>0</v>
      </c>
      <c r="K90" s="317">
        <f t="shared" si="4"/>
        <v>16</v>
      </c>
      <c r="L90" s="323">
        <v>8</v>
      </c>
      <c r="M90" s="324"/>
      <c r="N90" s="324"/>
      <c r="O90" s="325">
        <v>16</v>
      </c>
      <c r="P90" s="323"/>
      <c r="Q90" s="324"/>
      <c r="R90" s="324"/>
      <c r="S90" s="325"/>
      <c r="T90" s="323"/>
      <c r="U90" s="324"/>
      <c r="V90" s="324"/>
      <c r="W90" s="332"/>
      <c r="X90" s="67"/>
      <c r="Y90" s="328"/>
      <c r="Z90" s="328"/>
      <c r="AA90" s="66"/>
      <c r="AB90" s="469"/>
      <c r="AC90" s="399"/>
    </row>
    <row r="91" spans="1:29" ht="18" customHeight="1">
      <c r="A91" s="28" t="s">
        <v>58</v>
      </c>
      <c r="B91" s="855" t="s">
        <v>228</v>
      </c>
      <c r="C91" s="874"/>
      <c r="D91" s="321"/>
      <c r="E91" s="322">
        <v>2</v>
      </c>
      <c r="F91" s="315">
        <v>2</v>
      </c>
      <c r="G91" s="316">
        <f t="shared" si="3"/>
        <v>16</v>
      </c>
      <c r="H91" s="317">
        <f t="shared" si="5"/>
        <v>8</v>
      </c>
      <c r="I91" s="317">
        <f t="shared" si="4"/>
        <v>0</v>
      </c>
      <c r="J91" s="317">
        <f t="shared" si="4"/>
        <v>0</v>
      </c>
      <c r="K91" s="317">
        <f t="shared" si="4"/>
        <v>8</v>
      </c>
      <c r="L91" s="323"/>
      <c r="M91" s="324"/>
      <c r="N91" s="324"/>
      <c r="O91" s="325"/>
      <c r="P91" s="323">
        <v>8</v>
      </c>
      <c r="Q91" s="324"/>
      <c r="R91" s="324"/>
      <c r="S91" s="325">
        <v>8</v>
      </c>
      <c r="T91" s="323"/>
      <c r="U91" s="324"/>
      <c r="V91" s="324"/>
      <c r="W91" s="332"/>
      <c r="X91" s="67"/>
      <c r="Y91" s="328"/>
      <c r="Z91" s="328"/>
      <c r="AA91" s="66"/>
      <c r="AB91" s="469"/>
      <c r="AC91" s="399"/>
    </row>
    <row r="92" spans="1:29" ht="18" customHeight="1">
      <c r="A92" s="28" t="s">
        <v>60</v>
      </c>
      <c r="B92" s="855" t="s">
        <v>229</v>
      </c>
      <c r="C92" s="874"/>
      <c r="D92" s="321"/>
      <c r="E92" s="322">
        <v>2</v>
      </c>
      <c r="F92" s="315">
        <v>2</v>
      </c>
      <c r="G92" s="316">
        <f t="shared" si="3"/>
        <v>24</v>
      </c>
      <c r="H92" s="317">
        <f t="shared" si="5"/>
        <v>8</v>
      </c>
      <c r="I92" s="317">
        <f t="shared" si="4"/>
        <v>0</v>
      </c>
      <c r="J92" s="317">
        <f t="shared" si="4"/>
        <v>16</v>
      </c>
      <c r="K92" s="317">
        <f t="shared" si="4"/>
        <v>0</v>
      </c>
      <c r="L92" s="323">
        <v>8</v>
      </c>
      <c r="M92" s="324"/>
      <c r="N92" s="324">
        <v>16</v>
      </c>
      <c r="O92" s="325"/>
      <c r="P92" s="323"/>
      <c r="Q92" s="324"/>
      <c r="R92" s="324"/>
      <c r="S92" s="325"/>
      <c r="T92" s="323"/>
      <c r="U92" s="324"/>
      <c r="V92" s="324"/>
      <c r="W92" s="332"/>
      <c r="X92" s="67"/>
      <c r="Y92" s="328"/>
      <c r="Z92" s="328"/>
      <c r="AA92" s="66"/>
      <c r="AB92" s="469"/>
      <c r="AC92" s="399"/>
    </row>
    <row r="93" spans="1:29" ht="18" customHeight="1">
      <c r="A93" s="28" t="s">
        <v>98</v>
      </c>
      <c r="B93" s="875" t="s">
        <v>230</v>
      </c>
      <c r="C93" s="876"/>
      <c r="D93" s="321"/>
      <c r="E93" s="322">
        <v>2</v>
      </c>
      <c r="F93" s="315">
        <v>2</v>
      </c>
      <c r="G93" s="316">
        <f t="shared" si="3"/>
        <v>24</v>
      </c>
      <c r="H93" s="317">
        <f t="shared" si="5"/>
        <v>8</v>
      </c>
      <c r="I93" s="317">
        <f t="shared" si="4"/>
        <v>0</v>
      </c>
      <c r="J93" s="317">
        <f t="shared" si="4"/>
        <v>16</v>
      </c>
      <c r="K93" s="317">
        <f t="shared" si="4"/>
        <v>0</v>
      </c>
      <c r="L93" s="323"/>
      <c r="M93" s="324"/>
      <c r="N93" s="324"/>
      <c r="O93" s="325"/>
      <c r="P93" s="323"/>
      <c r="Q93" s="324"/>
      <c r="R93" s="324"/>
      <c r="S93" s="325"/>
      <c r="T93" s="323">
        <v>8</v>
      </c>
      <c r="U93" s="324"/>
      <c r="V93" s="324">
        <v>16</v>
      </c>
      <c r="W93" s="332"/>
      <c r="X93" s="67"/>
      <c r="Y93" s="328"/>
      <c r="Z93" s="328"/>
      <c r="AA93" s="66"/>
      <c r="AB93" s="469"/>
      <c r="AC93" s="399"/>
    </row>
    <row r="94" spans="1:29" ht="18" customHeight="1">
      <c r="A94" s="28" t="s">
        <v>100</v>
      </c>
      <c r="B94" s="855" t="s">
        <v>231</v>
      </c>
      <c r="C94" s="874"/>
      <c r="D94" s="321"/>
      <c r="E94" s="322">
        <v>2</v>
      </c>
      <c r="F94" s="315">
        <v>3</v>
      </c>
      <c r="G94" s="316">
        <f t="shared" si="3"/>
        <v>16</v>
      </c>
      <c r="H94" s="317">
        <f t="shared" si="5"/>
        <v>8</v>
      </c>
      <c r="I94" s="317">
        <f t="shared" si="4"/>
        <v>0</v>
      </c>
      <c r="J94" s="317">
        <f t="shared" si="4"/>
        <v>0</v>
      </c>
      <c r="K94" s="317">
        <f t="shared" si="4"/>
        <v>8</v>
      </c>
      <c r="L94" s="323"/>
      <c r="M94" s="324"/>
      <c r="N94" s="324"/>
      <c r="O94" s="325"/>
      <c r="P94" s="323">
        <v>8</v>
      </c>
      <c r="Q94" s="324"/>
      <c r="R94" s="324"/>
      <c r="S94" s="325">
        <v>8</v>
      </c>
      <c r="T94" s="323"/>
      <c r="U94" s="324"/>
      <c r="V94" s="324"/>
      <c r="W94" s="332"/>
      <c r="X94" s="67"/>
      <c r="Y94" s="328"/>
      <c r="Z94" s="328"/>
      <c r="AA94" s="66"/>
      <c r="AB94" s="469"/>
      <c r="AC94" s="399"/>
    </row>
    <row r="95" spans="1:29" ht="18" customHeight="1">
      <c r="A95" s="28" t="s">
        <v>102</v>
      </c>
      <c r="B95" s="855" t="s">
        <v>232</v>
      </c>
      <c r="C95" s="856"/>
      <c r="D95" s="321"/>
      <c r="E95" s="322">
        <v>1</v>
      </c>
      <c r="F95" s="315">
        <v>2</v>
      </c>
      <c r="G95" s="316">
        <f>SUM(H95:K95)</f>
        <v>16</v>
      </c>
      <c r="H95" s="317">
        <f t="shared" si="5"/>
        <v>0</v>
      </c>
      <c r="I95" s="317">
        <f t="shared" si="4"/>
        <v>0</v>
      </c>
      <c r="J95" s="317">
        <f t="shared" si="4"/>
        <v>16</v>
      </c>
      <c r="K95" s="317">
        <f t="shared" si="4"/>
        <v>0</v>
      </c>
      <c r="L95" s="323"/>
      <c r="M95" s="324"/>
      <c r="N95" s="324">
        <v>16</v>
      </c>
      <c r="O95" s="325"/>
      <c r="P95" s="323"/>
      <c r="Q95" s="324"/>
      <c r="R95" s="324"/>
      <c r="S95" s="325"/>
      <c r="T95" s="323"/>
      <c r="U95" s="324"/>
      <c r="V95" s="324"/>
      <c r="W95" s="332"/>
      <c r="X95" s="67"/>
      <c r="Y95" s="328"/>
      <c r="Z95" s="328"/>
      <c r="AA95" s="66"/>
      <c r="AB95" s="469"/>
      <c r="AC95" s="399"/>
    </row>
    <row r="96" spans="1:29" ht="18" customHeight="1">
      <c r="A96" s="20" t="s">
        <v>104</v>
      </c>
      <c r="B96" s="855" t="s">
        <v>233</v>
      </c>
      <c r="C96" s="877"/>
      <c r="D96" s="321"/>
      <c r="E96" s="322">
        <v>1</v>
      </c>
      <c r="F96" s="315">
        <v>2</v>
      </c>
      <c r="G96" s="316">
        <f>SUM(H96:K96)</f>
        <v>16</v>
      </c>
      <c r="H96" s="317">
        <f t="shared" si="5"/>
        <v>16</v>
      </c>
      <c r="I96" s="317">
        <f t="shared" si="4"/>
        <v>0</v>
      </c>
      <c r="J96" s="317">
        <f t="shared" si="4"/>
        <v>0</v>
      </c>
      <c r="K96" s="317">
        <f t="shared" si="4"/>
        <v>0</v>
      </c>
      <c r="L96" s="323"/>
      <c r="M96" s="324"/>
      <c r="N96" s="324"/>
      <c r="O96" s="325"/>
      <c r="P96" s="65">
        <v>16</v>
      </c>
      <c r="Q96" s="324"/>
      <c r="R96" s="324"/>
      <c r="S96" s="325"/>
      <c r="T96" s="323"/>
      <c r="U96" s="324"/>
      <c r="V96" s="324"/>
      <c r="W96" s="332"/>
      <c r="X96" s="67"/>
      <c r="Y96" s="328"/>
      <c r="Z96" s="328"/>
      <c r="AA96" s="66"/>
      <c r="AB96" s="469"/>
      <c r="AC96" s="399"/>
    </row>
    <row r="97" spans="1:29" ht="18" customHeight="1">
      <c r="A97" s="20" t="s">
        <v>121</v>
      </c>
      <c r="B97" s="855" t="s">
        <v>234</v>
      </c>
      <c r="C97" s="874"/>
      <c r="D97" s="321"/>
      <c r="E97" s="322">
        <v>1</v>
      </c>
      <c r="F97" s="315">
        <v>3</v>
      </c>
      <c r="G97" s="316">
        <f>SUM(H97:K97)</f>
        <v>16</v>
      </c>
      <c r="H97" s="317">
        <f t="shared" si="5"/>
        <v>16</v>
      </c>
      <c r="I97" s="317">
        <f t="shared" si="4"/>
        <v>0</v>
      </c>
      <c r="J97" s="317">
        <f t="shared" si="4"/>
        <v>0</v>
      </c>
      <c r="K97" s="317">
        <f t="shared" si="4"/>
        <v>0</v>
      </c>
      <c r="L97" s="323">
        <v>16</v>
      </c>
      <c r="M97" s="324"/>
      <c r="N97" s="324"/>
      <c r="O97" s="325"/>
      <c r="P97" s="326"/>
      <c r="Q97" s="324"/>
      <c r="R97" s="324"/>
      <c r="S97" s="325"/>
      <c r="T97" s="323"/>
      <c r="U97" s="324"/>
      <c r="V97" s="324"/>
      <c r="W97" s="332"/>
      <c r="X97" s="67"/>
      <c r="Y97" s="328"/>
      <c r="Z97" s="328"/>
      <c r="AA97" s="66"/>
      <c r="AB97" s="469"/>
      <c r="AC97" s="399"/>
    </row>
    <row r="98" spans="1:29" ht="18" customHeight="1">
      <c r="A98" s="20" t="s">
        <v>123</v>
      </c>
      <c r="B98" s="597" t="s">
        <v>235</v>
      </c>
      <c r="C98" s="598"/>
      <c r="D98" s="61">
        <v>1</v>
      </c>
      <c r="E98" s="188">
        <v>1</v>
      </c>
      <c r="F98" s="315">
        <v>2</v>
      </c>
      <c r="G98" s="316">
        <f t="shared" si="3"/>
        <v>16</v>
      </c>
      <c r="H98" s="317">
        <f t="shared" si="5"/>
        <v>8</v>
      </c>
      <c r="I98" s="317">
        <f t="shared" si="4"/>
        <v>0</v>
      </c>
      <c r="J98" s="317">
        <f t="shared" si="4"/>
        <v>0</v>
      </c>
      <c r="K98" s="317">
        <f t="shared" si="4"/>
        <v>8</v>
      </c>
      <c r="L98" s="65"/>
      <c r="M98" s="63"/>
      <c r="N98" s="63"/>
      <c r="O98" s="64"/>
      <c r="P98" s="510">
        <v>8</v>
      </c>
      <c r="Q98" s="63"/>
      <c r="R98" s="63"/>
      <c r="S98" s="64">
        <v>8</v>
      </c>
      <c r="T98" s="65"/>
      <c r="U98" s="63"/>
      <c r="V98" s="63"/>
      <c r="W98" s="161"/>
      <c r="X98" s="67"/>
      <c r="Y98" s="328"/>
      <c r="Z98" s="328"/>
      <c r="AA98" s="66"/>
      <c r="AB98" s="469"/>
      <c r="AC98" s="399"/>
    </row>
    <row r="99" spans="1:29" ht="18" customHeight="1">
      <c r="A99" s="20" t="s">
        <v>125</v>
      </c>
      <c r="B99" s="855" t="s">
        <v>236</v>
      </c>
      <c r="C99" s="856"/>
      <c r="D99" s="192"/>
      <c r="E99" s="193">
        <v>1</v>
      </c>
      <c r="F99" s="315">
        <v>2</v>
      </c>
      <c r="G99" s="343">
        <f t="shared" ref="G99" si="6">SUM(H99:K99)</f>
        <v>16</v>
      </c>
      <c r="H99" s="317">
        <f t="shared" ref="H99" si="7">(L99+P99+T99+X99)</f>
        <v>8</v>
      </c>
      <c r="I99" s="317">
        <f t="shared" ref="I99" si="8">(M99+Q99+U99+Y99)</f>
        <v>8</v>
      </c>
      <c r="J99" s="317">
        <f t="shared" ref="J99" si="9">(N99+R99+V99+Z99)</f>
        <v>0</v>
      </c>
      <c r="K99" s="317">
        <f t="shared" ref="K99" si="10">(O99+S99+W99+AA99)</f>
        <v>0</v>
      </c>
      <c r="L99" s="180">
        <v>8</v>
      </c>
      <c r="M99" s="165">
        <v>8</v>
      </c>
      <c r="N99" s="165"/>
      <c r="O99" s="162"/>
      <c r="P99" s="355"/>
      <c r="Q99" s="165"/>
      <c r="R99" s="165"/>
      <c r="S99" s="162"/>
      <c r="T99" s="65"/>
      <c r="U99" s="63"/>
      <c r="V99" s="63"/>
      <c r="W99" s="161"/>
      <c r="X99" s="67"/>
      <c r="Y99" s="328"/>
      <c r="Z99" s="328"/>
      <c r="AA99" s="66"/>
      <c r="AB99" s="469"/>
      <c r="AC99" s="399"/>
    </row>
    <row r="100" spans="1:29" ht="18" customHeight="1">
      <c r="A100" s="20" t="s">
        <v>127</v>
      </c>
      <c r="B100" s="855" t="s">
        <v>237</v>
      </c>
      <c r="C100" s="856"/>
      <c r="D100" s="192"/>
      <c r="E100" s="193">
        <v>1</v>
      </c>
      <c r="F100" s="315">
        <v>2</v>
      </c>
      <c r="G100" s="343">
        <f t="shared" ref="G100:G101" si="11">SUM(H100:K100)</f>
        <v>16</v>
      </c>
      <c r="H100" s="317">
        <f t="shared" ref="H100:H101" si="12">(L100+P100+T100+X100)</f>
        <v>0</v>
      </c>
      <c r="I100" s="317">
        <f t="shared" ref="I100:I101" si="13">(M100+Q100+U100+Y100)</f>
        <v>0</v>
      </c>
      <c r="J100" s="317">
        <f t="shared" ref="J100:J101" si="14">(N100+R100+V100+Z100)</f>
        <v>0</v>
      </c>
      <c r="K100" s="317">
        <f t="shared" ref="K100:K101" si="15">(O100+S100+W100+AA100)</f>
        <v>16</v>
      </c>
      <c r="L100" s="180"/>
      <c r="M100" s="165"/>
      <c r="N100" s="165"/>
      <c r="O100" s="162">
        <v>16</v>
      </c>
      <c r="P100" s="355"/>
      <c r="Q100" s="165"/>
      <c r="R100" s="165"/>
      <c r="S100" s="162"/>
      <c r="T100" s="65"/>
      <c r="U100" s="63"/>
      <c r="V100" s="63"/>
      <c r="W100" s="161"/>
      <c r="X100" s="67"/>
      <c r="Y100" s="328"/>
      <c r="Z100" s="328"/>
      <c r="AA100" s="66"/>
      <c r="AB100" s="469"/>
      <c r="AC100" s="399"/>
    </row>
    <row r="101" spans="1:29" ht="18" customHeight="1" thickBot="1">
      <c r="A101" s="20" t="s">
        <v>129</v>
      </c>
      <c r="B101" s="880" t="s">
        <v>238</v>
      </c>
      <c r="C101" s="881"/>
      <c r="D101" s="192"/>
      <c r="E101" s="193">
        <v>1</v>
      </c>
      <c r="F101" s="500">
        <v>1</v>
      </c>
      <c r="G101" s="343">
        <f t="shared" si="11"/>
        <v>16</v>
      </c>
      <c r="H101" s="317">
        <f t="shared" si="12"/>
        <v>0</v>
      </c>
      <c r="I101" s="317">
        <f t="shared" si="13"/>
        <v>0</v>
      </c>
      <c r="J101" s="317">
        <f t="shared" si="14"/>
        <v>16</v>
      </c>
      <c r="K101" s="317">
        <f t="shared" si="15"/>
        <v>0</v>
      </c>
      <c r="L101" s="180"/>
      <c r="M101" s="165"/>
      <c r="N101" s="499">
        <v>16</v>
      </c>
      <c r="O101" s="162"/>
      <c r="P101" s="355"/>
      <c r="Q101" s="165"/>
      <c r="R101" s="165"/>
      <c r="S101" s="162"/>
      <c r="T101" s="65"/>
      <c r="U101" s="63"/>
      <c r="V101" s="63"/>
      <c r="W101" s="161"/>
      <c r="X101" s="67"/>
      <c r="Y101" s="328"/>
      <c r="Z101" s="328"/>
      <c r="AA101" s="66"/>
      <c r="AB101" s="469"/>
      <c r="AC101" s="399"/>
    </row>
    <row r="102" spans="1:29" ht="18.75" customHeight="1" thickTop="1" thickBot="1">
      <c r="A102" s="32"/>
      <c r="B102" s="892"/>
      <c r="C102" s="893"/>
      <c r="D102" s="68"/>
      <c r="E102" s="69"/>
      <c r="F102" s="70"/>
      <c r="G102" s="71"/>
      <c r="H102" s="72"/>
      <c r="I102" s="72"/>
      <c r="J102" s="72"/>
      <c r="K102" s="70"/>
      <c r="L102" s="71"/>
      <c r="M102" s="72"/>
      <c r="N102" s="72"/>
      <c r="O102" s="70"/>
      <c r="P102" s="71"/>
      <c r="Q102" s="72"/>
      <c r="R102" s="72"/>
      <c r="S102" s="70"/>
      <c r="T102" s="65"/>
      <c r="U102" s="328"/>
      <c r="V102" s="328"/>
      <c r="W102" s="329"/>
      <c r="X102" s="67"/>
      <c r="Y102" s="328"/>
      <c r="Z102" s="328"/>
      <c r="AA102" s="66"/>
      <c r="AB102" s="469"/>
      <c r="AC102" s="469"/>
    </row>
    <row r="103" spans="1:29" ht="18" customHeight="1" thickTop="1">
      <c r="A103" s="112"/>
      <c r="B103" s="847" t="s">
        <v>62</v>
      </c>
      <c r="C103" s="848"/>
      <c r="D103" s="857">
        <f t="shared" ref="D103:W103" si="16">SUM(D87:D102)</f>
        <v>1</v>
      </c>
      <c r="E103" s="851">
        <f t="shared" si="16"/>
        <v>21</v>
      </c>
      <c r="F103" s="861">
        <f t="shared" si="16"/>
        <v>30</v>
      </c>
      <c r="G103" s="859">
        <f t="shared" si="16"/>
        <v>272</v>
      </c>
      <c r="H103" s="851">
        <f t="shared" si="16"/>
        <v>128</v>
      </c>
      <c r="I103" s="851">
        <f t="shared" si="16"/>
        <v>8</v>
      </c>
      <c r="J103" s="851">
        <f t="shared" si="16"/>
        <v>64</v>
      </c>
      <c r="K103" s="861">
        <f t="shared" si="16"/>
        <v>72</v>
      </c>
      <c r="L103" s="84">
        <f t="shared" si="16"/>
        <v>48</v>
      </c>
      <c r="M103" s="85">
        <f t="shared" si="16"/>
        <v>8</v>
      </c>
      <c r="N103" s="85">
        <f t="shared" si="16"/>
        <v>48</v>
      </c>
      <c r="O103" s="86">
        <f t="shared" si="16"/>
        <v>32</v>
      </c>
      <c r="P103" s="84">
        <f t="shared" si="16"/>
        <v>72</v>
      </c>
      <c r="Q103" s="85">
        <f t="shared" si="16"/>
        <v>0</v>
      </c>
      <c r="R103" s="85">
        <f t="shared" si="16"/>
        <v>0</v>
      </c>
      <c r="S103" s="87">
        <f t="shared" si="16"/>
        <v>40</v>
      </c>
      <c r="T103" s="88">
        <f t="shared" si="16"/>
        <v>8</v>
      </c>
      <c r="U103" s="85">
        <f t="shared" si="16"/>
        <v>0</v>
      </c>
      <c r="V103" s="85">
        <f t="shared" si="16"/>
        <v>16</v>
      </c>
      <c r="W103" s="86">
        <f t="shared" si="16"/>
        <v>0</v>
      </c>
      <c r="X103" s="333">
        <f>SUM(X87:X98)</f>
        <v>0</v>
      </c>
      <c r="Y103" s="334">
        <f>SUM(Y87:Y98)</f>
        <v>0</v>
      </c>
      <c r="Z103" s="334">
        <f>SUM(Z87:Z98)</f>
        <v>0</v>
      </c>
      <c r="AA103" s="335">
        <f>SUM(AA87:AA98)</f>
        <v>0</v>
      </c>
      <c r="AB103" s="469"/>
      <c r="AC103" s="469"/>
    </row>
    <row r="104" spans="1:29" ht="18" customHeight="1" thickBot="1">
      <c r="A104" s="118"/>
      <c r="B104" s="849"/>
      <c r="C104" s="850"/>
      <c r="D104" s="858"/>
      <c r="E104" s="852"/>
      <c r="F104" s="862"/>
      <c r="G104" s="860"/>
      <c r="H104" s="852"/>
      <c r="I104" s="852"/>
      <c r="J104" s="852"/>
      <c r="K104" s="862"/>
      <c r="L104" s="838">
        <f>SUM(L103:O103)</f>
        <v>136</v>
      </c>
      <c r="M104" s="839"/>
      <c r="N104" s="839"/>
      <c r="O104" s="840"/>
      <c r="P104" s="838">
        <f>SUM(P103:S103)</f>
        <v>112</v>
      </c>
      <c r="Q104" s="839"/>
      <c r="R104" s="839"/>
      <c r="S104" s="840"/>
      <c r="T104" s="838">
        <f>SUM(T103:W103)</f>
        <v>24</v>
      </c>
      <c r="U104" s="839"/>
      <c r="V104" s="839"/>
      <c r="W104" s="839"/>
      <c r="X104" s="835">
        <f>SUM(X103:AA103)</f>
        <v>0</v>
      </c>
      <c r="Y104" s="836"/>
      <c r="Z104" s="836"/>
      <c r="AA104" s="837"/>
      <c r="AB104" s="469"/>
      <c r="AC104" s="469"/>
    </row>
    <row r="105" spans="1:29" ht="18" customHeight="1">
      <c r="A105" s="618" t="s">
        <v>239</v>
      </c>
      <c r="B105" s="619"/>
      <c r="C105" s="620"/>
      <c r="D105" s="801" t="s">
        <v>39</v>
      </c>
      <c r="E105" s="765" t="s">
        <v>40</v>
      </c>
      <c r="F105" s="783" t="s">
        <v>12</v>
      </c>
      <c r="G105" s="816" t="s">
        <v>30</v>
      </c>
      <c r="H105" s="567" t="s">
        <v>41</v>
      </c>
      <c r="I105" s="567" t="s">
        <v>42</v>
      </c>
      <c r="J105" s="567" t="s">
        <v>46</v>
      </c>
      <c r="K105" s="568" t="s">
        <v>44</v>
      </c>
      <c r="L105" s="760" t="s">
        <v>199</v>
      </c>
      <c r="M105" s="761"/>
      <c r="N105" s="761"/>
      <c r="O105" s="653"/>
      <c r="P105" s="760" t="s">
        <v>200</v>
      </c>
      <c r="Q105" s="761"/>
      <c r="R105" s="761"/>
      <c r="S105" s="762"/>
      <c r="T105" s="767" t="s">
        <v>201</v>
      </c>
      <c r="U105" s="761"/>
      <c r="V105" s="761"/>
      <c r="W105" s="653"/>
      <c r="X105" s="760" t="s">
        <v>202</v>
      </c>
      <c r="Y105" s="761"/>
      <c r="Z105" s="761"/>
      <c r="AA105" s="762"/>
      <c r="AB105" s="469"/>
      <c r="AC105" s="469"/>
    </row>
    <row r="106" spans="1:29" ht="18" customHeight="1">
      <c r="A106" s="618"/>
      <c r="B106" s="619"/>
      <c r="C106" s="620"/>
      <c r="D106" s="802"/>
      <c r="E106" s="765"/>
      <c r="F106" s="784"/>
      <c r="G106" s="781"/>
      <c r="H106" s="567"/>
      <c r="I106" s="567"/>
      <c r="J106" s="567"/>
      <c r="K106" s="568"/>
      <c r="L106" s="569" t="s">
        <v>41</v>
      </c>
      <c r="M106" s="570" t="s">
        <v>42</v>
      </c>
      <c r="N106" s="776" t="s">
        <v>46</v>
      </c>
      <c r="O106" s="43" t="s">
        <v>203</v>
      </c>
      <c r="P106" s="569" t="s">
        <v>41</v>
      </c>
      <c r="Q106" s="570" t="s">
        <v>42</v>
      </c>
      <c r="R106" s="776" t="s">
        <v>46</v>
      </c>
      <c r="S106" s="43" t="s">
        <v>203</v>
      </c>
      <c r="T106" s="569" t="s">
        <v>41</v>
      </c>
      <c r="U106" s="570" t="s">
        <v>42</v>
      </c>
      <c r="V106" s="776" t="s">
        <v>46</v>
      </c>
      <c r="W106" s="43" t="s">
        <v>203</v>
      </c>
      <c r="X106" s="569" t="s">
        <v>41</v>
      </c>
      <c r="Y106" s="570" t="s">
        <v>42</v>
      </c>
      <c r="Z106" s="776" t="s">
        <v>46</v>
      </c>
      <c r="AA106" s="43" t="s">
        <v>203</v>
      </c>
      <c r="AB106" s="469"/>
      <c r="AC106" s="469"/>
    </row>
    <row r="107" spans="1:29" ht="18" customHeight="1" thickBot="1">
      <c r="A107" s="618"/>
      <c r="B107" s="619"/>
      <c r="C107" s="620"/>
      <c r="D107" s="803"/>
      <c r="E107" s="766"/>
      <c r="F107" s="785"/>
      <c r="G107" s="782"/>
      <c r="H107" s="580"/>
      <c r="I107" s="580"/>
      <c r="J107" s="580"/>
      <c r="K107" s="591"/>
      <c r="L107" s="786"/>
      <c r="M107" s="580"/>
      <c r="N107" s="777"/>
      <c r="O107" s="455" t="s">
        <v>83</v>
      </c>
      <c r="P107" s="786"/>
      <c r="Q107" s="580"/>
      <c r="R107" s="777"/>
      <c r="S107" s="455" t="s">
        <v>83</v>
      </c>
      <c r="T107" s="786"/>
      <c r="U107" s="580"/>
      <c r="V107" s="777"/>
      <c r="W107" s="455" t="s">
        <v>83</v>
      </c>
      <c r="X107" s="786"/>
      <c r="Y107" s="580"/>
      <c r="Z107" s="777"/>
      <c r="AA107" s="455" t="s">
        <v>83</v>
      </c>
      <c r="AB107" s="469"/>
      <c r="AC107" s="469"/>
    </row>
    <row r="108" spans="1:29" ht="18" customHeight="1">
      <c r="A108" s="618"/>
      <c r="B108" s="619"/>
      <c r="C108" s="620"/>
      <c r="D108" s="863">
        <f t="shared" ref="D108:AA108" si="17">SUM(D49,D103)</f>
        <v>3</v>
      </c>
      <c r="E108" s="863">
        <f t="shared" si="17"/>
        <v>25</v>
      </c>
      <c r="F108" s="863">
        <f t="shared" si="17"/>
        <v>39</v>
      </c>
      <c r="G108" s="763">
        <f t="shared" si="17"/>
        <v>336</v>
      </c>
      <c r="H108" s="768">
        <f t="shared" si="17"/>
        <v>168</v>
      </c>
      <c r="I108" s="768">
        <f t="shared" si="17"/>
        <v>16</v>
      </c>
      <c r="J108" s="768">
        <f t="shared" si="17"/>
        <v>80</v>
      </c>
      <c r="K108" s="768">
        <f t="shared" si="17"/>
        <v>72</v>
      </c>
      <c r="L108" s="482">
        <f t="shared" si="17"/>
        <v>72</v>
      </c>
      <c r="M108" s="483">
        <f t="shared" si="17"/>
        <v>16</v>
      </c>
      <c r="N108" s="483">
        <f t="shared" si="17"/>
        <v>64</v>
      </c>
      <c r="O108" s="485">
        <f t="shared" si="17"/>
        <v>32</v>
      </c>
      <c r="P108" s="482">
        <f t="shared" si="17"/>
        <v>72</v>
      </c>
      <c r="Q108" s="483">
        <f t="shared" si="17"/>
        <v>0</v>
      </c>
      <c r="R108" s="483">
        <f t="shared" si="17"/>
        <v>0</v>
      </c>
      <c r="S108" s="484">
        <f t="shared" si="17"/>
        <v>40</v>
      </c>
      <c r="T108" s="486">
        <f t="shared" si="17"/>
        <v>24</v>
      </c>
      <c r="U108" s="483">
        <f t="shared" si="17"/>
        <v>0</v>
      </c>
      <c r="V108" s="483">
        <f t="shared" si="17"/>
        <v>16</v>
      </c>
      <c r="W108" s="485">
        <f t="shared" si="17"/>
        <v>0</v>
      </c>
      <c r="X108" s="482">
        <f t="shared" si="17"/>
        <v>0</v>
      </c>
      <c r="Y108" s="483">
        <f t="shared" si="17"/>
        <v>0</v>
      </c>
      <c r="Z108" s="483">
        <f t="shared" si="17"/>
        <v>0</v>
      </c>
      <c r="AA108" s="484">
        <f t="shared" si="17"/>
        <v>0</v>
      </c>
      <c r="AB108" s="469"/>
      <c r="AC108" s="481" t="s">
        <v>64</v>
      </c>
    </row>
    <row r="109" spans="1:29" ht="18" customHeight="1" thickBot="1">
      <c r="A109" s="618"/>
      <c r="B109" s="619"/>
      <c r="C109" s="620"/>
      <c r="D109" s="864"/>
      <c r="E109" s="864"/>
      <c r="F109" s="864"/>
      <c r="G109" s="764"/>
      <c r="H109" s="769"/>
      <c r="I109" s="769"/>
      <c r="J109" s="769"/>
      <c r="K109" s="769"/>
      <c r="L109" s="814">
        <f>SUM(L108:O108)</f>
        <v>184</v>
      </c>
      <c r="M109" s="651"/>
      <c r="N109" s="651"/>
      <c r="O109" s="815"/>
      <c r="P109" s="814">
        <f>SUM(P108:S108)</f>
        <v>112</v>
      </c>
      <c r="Q109" s="651"/>
      <c r="R109" s="651"/>
      <c r="S109" s="815"/>
      <c r="T109" s="814">
        <f>SUM(T108:W108)</f>
        <v>40</v>
      </c>
      <c r="U109" s="651"/>
      <c r="V109" s="651"/>
      <c r="W109" s="815"/>
      <c r="X109" s="814">
        <f>SUM(X108:AA108)</f>
        <v>0</v>
      </c>
      <c r="Y109" s="651"/>
      <c r="Z109" s="651"/>
      <c r="AA109" s="815"/>
      <c r="AB109" s="469"/>
      <c r="AC109" s="481">
        <f>SUM(L109:AA109)</f>
        <v>336</v>
      </c>
    </row>
    <row r="110" spans="1:29" ht="18" customHeight="1">
      <c r="A110" s="618"/>
      <c r="B110" s="619"/>
      <c r="C110" s="620"/>
      <c r="D110" s="807" t="s">
        <v>65</v>
      </c>
      <c r="E110" s="808"/>
      <c r="F110" s="809"/>
      <c r="G110" s="653" t="s">
        <v>66</v>
      </c>
      <c r="H110" s="562"/>
      <c r="I110" s="562"/>
      <c r="J110" s="562"/>
      <c r="K110" s="563"/>
      <c r="L110" s="773">
        <v>2</v>
      </c>
      <c r="M110" s="774"/>
      <c r="N110" s="774"/>
      <c r="O110" s="775"/>
      <c r="P110" s="773">
        <v>1</v>
      </c>
      <c r="Q110" s="774"/>
      <c r="R110" s="774"/>
      <c r="S110" s="775"/>
      <c r="T110" s="773">
        <v>0</v>
      </c>
      <c r="U110" s="774"/>
      <c r="V110" s="774"/>
      <c r="W110" s="775"/>
      <c r="X110" s="773">
        <v>0</v>
      </c>
      <c r="Y110" s="774"/>
      <c r="Z110" s="774"/>
      <c r="AA110" s="775"/>
      <c r="AB110" s="469"/>
      <c r="AC110" s="481">
        <f>SUM(L110:AA110)</f>
        <v>3</v>
      </c>
    </row>
    <row r="111" spans="1:29" ht="18" customHeight="1">
      <c r="A111" s="618"/>
      <c r="B111" s="619"/>
      <c r="C111" s="620"/>
      <c r="D111" s="810"/>
      <c r="E111" s="530"/>
      <c r="F111" s="811"/>
      <c r="G111" s="638" t="s">
        <v>67</v>
      </c>
      <c r="H111" s="639"/>
      <c r="I111" s="639"/>
      <c r="J111" s="639"/>
      <c r="K111" s="640"/>
      <c r="L111" s="841">
        <v>9</v>
      </c>
      <c r="M111" s="842"/>
      <c r="N111" s="842"/>
      <c r="O111" s="843"/>
      <c r="P111" s="841">
        <v>9</v>
      </c>
      <c r="Q111" s="842"/>
      <c r="R111" s="842"/>
      <c r="S111" s="843"/>
      <c r="T111" s="841">
        <v>8</v>
      </c>
      <c r="U111" s="842"/>
      <c r="V111" s="842"/>
      <c r="W111" s="843"/>
      <c r="X111" s="841">
        <v>0</v>
      </c>
      <c r="Y111" s="842"/>
      <c r="Z111" s="842"/>
      <c r="AA111" s="843"/>
      <c r="AB111" s="469"/>
      <c r="AC111" s="481">
        <f>SUM(L111:AA111)</f>
        <v>26</v>
      </c>
    </row>
    <row r="112" spans="1:29" ht="18" customHeight="1" thickBot="1">
      <c r="A112" s="618"/>
      <c r="B112" s="619"/>
      <c r="C112" s="620"/>
      <c r="D112" s="812"/>
      <c r="E112" s="541"/>
      <c r="F112" s="813"/>
      <c r="G112" s="638" t="s">
        <v>12</v>
      </c>
      <c r="H112" s="639"/>
      <c r="I112" s="639"/>
      <c r="J112" s="639"/>
      <c r="K112" s="640"/>
      <c r="L112" s="770">
        <v>21</v>
      </c>
      <c r="M112" s="771"/>
      <c r="N112" s="771"/>
      <c r="O112" s="772"/>
      <c r="P112" s="770">
        <v>13</v>
      </c>
      <c r="Q112" s="771"/>
      <c r="R112" s="771"/>
      <c r="S112" s="772"/>
      <c r="T112" s="770">
        <v>5</v>
      </c>
      <c r="U112" s="771"/>
      <c r="V112" s="771"/>
      <c r="W112" s="772"/>
      <c r="X112" s="770">
        <v>0</v>
      </c>
      <c r="Y112" s="771"/>
      <c r="Z112" s="771"/>
      <c r="AA112" s="772"/>
      <c r="AB112" s="469"/>
      <c r="AC112" s="481">
        <f>SUM(L112:AA112)</f>
        <v>39</v>
      </c>
    </row>
    <row r="113" spans="1:27" ht="15" customHeight="1">
      <c r="A113" s="463"/>
      <c r="B113" s="464"/>
      <c r="C113" s="464"/>
      <c r="D113" s="464"/>
      <c r="E113" s="464"/>
      <c r="F113" s="464"/>
      <c r="G113" s="464"/>
      <c r="H113" s="464"/>
      <c r="I113" s="464"/>
      <c r="J113" s="464"/>
      <c r="K113" s="464"/>
      <c r="L113" s="464"/>
      <c r="M113" s="464"/>
      <c r="N113" s="464"/>
      <c r="O113" s="44"/>
      <c r="P113" s="463"/>
      <c r="Q113" s="464"/>
      <c r="R113" s="464"/>
      <c r="S113" s="464"/>
      <c r="T113" s="495" t="s">
        <v>267</v>
      </c>
      <c r="U113" s="464"/>
      <c r="V113" s="464"/>
      <c r="W113" s="464"/>
      <c r="X113" s="464"/>
      <c r="Y113" s="464"/>
      <c r="Z113" s="464"/>
      <c r="AA113" s="44"/>
    </row>
    <row r="114" spans="1:27" ht="18" customHeight="1">
      <c r="A114" s="487" t="s">
        <v>209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  <c r="P114" s="190"/>
      <c r="Q114" s="3"/>
      <c r="R114" s="454"/>
      <c r="S114" s="191"/>
      <c r="T114" s="494"/>
      <c r="U114" s="191"/>
      <c r="V114" s="191"/>
      <c r="W114" s="191"/>
      <c r="X114" s="45"/>
      <c r="Y114" s="469"/>
      <c r="Z114" s="191"/>
      <c r="AA114" s="46"/>
    </row>
    <row r="115" spans="1:27" ht="18" customHeight="1">
      <c r="A115" s="190"/>
      <c r="B115" s="352" t="str">
        <f>B61</f>
        <v xml:space="preserve">1. Studenta obowiązuje na I roku udział we wszystkich zajęciach, na latach wyższych udział we wszystkich ćwiczeniach </v>
      </c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46"/>
      <c r="P115" s="451"/>
      <c r="Q115" s="99" t="s">
        <v>71</v>
      </c>
      <c r="R115" s="454"/>
      <c r="S115" s="452"/>
      <c r="T115" s="493"/>
      <c r="U115" s="452"/>
      <c r="V115" s="452"/>
      <c r="W115" s="452"/>
      <c r="X115" s="452"/>
      <c r="Y115" s="452"/>
      <c r="Z115" s="452"/>
      <c r="AA115" s="453"/>
    </row>
    <row r="116" spans="1:27" ht="18" customHeight="1">
      <c r="A116" s="73"/>
      <c r="B116" s="352" t="str">
        <f>B62</f>
        <v xml:space="preserve">    (audytoryjne, laboratoryjne, projektowe i seminaria)</v>
      </c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46"/>
      <c r="P116" s="451"/>
      <c r="Q116" s="3" t="s">
        <v>41</v>
      </c>
      <c r="R116" s="48" t="s">
        <v>212</v>
      </c>
      <c r="S116" s="452"/>
      <c r="T116" s="452"/>
      <c r="U116" s="452"/>
      <c r="V116" s="452"/>
      <c r="W116" s="452"/>
      <c r="X116" s="452"/>
      <c r="Y116" s="452"/>
      <c r="Z116" s="452"/>
      <c r="AA116" s="453"/>
    </row>
    <row r="117" spans="1:27" ht="18" customHeight="1">
      <c r="A117" s="73"/>
      <c r="B117" s="352" t="str">
        <f>B63</f>
        <v>2. Studenta obowiazuje napisanie i obrona pracy dyplomowej (20 punktów ECTS)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  <c r="P117" s="451"/>
      <c r="Q117" s="3" t="s">
        <v>42</v>
      </c>
      <c r="R117" s="48" t="s">
        <v>214</v>
      </c>
      <c r="S117" s="452"/>
      <c r="T117" s="452"/>
      <c r="U117" s="3"/>
      <c r="V117" s="452"/>
      <c r="W117" s="452"/>
      <c r="X117" s="452"/>
      <c r="Y117" s="452"/>
      <c r="Z117" s="452"/>
      <c r="AA117" s="453"/>
    </row>
    <row r="118" spans="1:27" ht="18" customHeight="1">
      <c r="A118" s="73"/>
      <c r="B118" s="352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  <c r="P118" s="451"/>
      <c r="Q118" s="3" t="s">
        <v>46</v>
      </c>
      <c r="R118" s="48" t="s">
        <v>215</v>
      </c>
      <c r="S118" s="452"/>
      <c r="T118" s="452"/>
      <c r="U118" s="452"/>
      <c r="V118" s="452"/>
      <c r="W118" s="452"/>
      <c r="X118" s="452"/>
      <c r="Y118" s="452"/>
      <c r="Z118" s="452"/>
      <c r="AA118" s="453"/>
    </row>
    <row r="119" spans="1:27" ht="18" customHeight="1">
      <c r="A119" s="73"/>
      <c r="B119" s="49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  <c r="P119" s="451"/>
      <c r="Q119" s="3" t="s">
        <v>203</v>
      </c>
      <c r="R119" s="48" t="s">
        <v>216</v>
      </c>
      <c r="S119" s="452"/>
      <c r="T119" s="452"/>
      <c r="U119" s="452"/>
      <c r="V119" s="452"/>
      <c r="W119" s="452"/>
      <c r="X119" s="452"/>
      <c r="Y119" s="452"/>
      <c r="Z119" s="452"/>
      <c r="AA119" s="453"/>
    </row>
    <row r="120" spans="1:27" ht="18" customHeight="1">
      <c r="A120" s="73"/>
      <c r="B120" s="48"/>
      <c r="C120" s="3"/>
      <c r="D120" s="3"/>
      <c r="E120" s="3"/>
      <c r="F120" s="3"/>
      <c r="G120" s="3"/>
      <c r="H120" s="3"/>
      <c r="I120" s="3"/>
      <c r="J120" s="3"/>
      <c r="L120" s="3"/>
      <c r="M120" s="3"/>
      <c r="N120" s="3"/>
      <c r="O120" s="4"/>
      <c r="P120" s="451"/>
      <c r="Q120" s="3" t="s">
        <v>83</v>
      </c>
      <c r="R120" s="48" t="s">
        <v>217</v>
      </c>
      <c r="S120" s="452"/>
      <c r="T120" s="452"/>
      <c r="U120" s="452"/>
      <c r="V120" s="3"/>
      <c r="W120" s="3"/>
      <c r="X120" s="3"/>
      <c r="Y120" s="3"/>
      <c r="Z120" s="452"/>
      <c r="AA120" s="453"/>
    </row>
    <row r="121" spans="1:27" ht="18" customHeight="1">
      <c r="A121" s="73"/>
      <c r="B121" s="4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  <c r="P121" s="451"/>
      <c r="Q121" s="3" t="s">
        <v>218</v>
      </c>
      <c r="R121" s="48" t="s">
        <v>219</v>
      </c>
      <c r="S121" s="452"/>
      <c r="T121" s="452"/>
      <c r="U121" s="452"/>
      <c r="V121" s="452"/>
      <c r="W121" s="452"/>
      <c r="X121" s="452"/>
      <c r="Y121" s="452"/>
      <c r="Z121" s="452"/>
      <c r="AA121" s="453"/>
    </row>
    <row r="122" spans="1:27" ht="18" customHeight="1">
      <c r="A122" s="73"/>
      <c r="B122" s="9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  <c r="P122" s="451"/>
      <c r="Q122" s="509"/>
      <c r="R122" s="448" t="s">
        <v>220</v>
      </c>
      <c r="S122" s="3" t="s">
        <v>221</v>
      </c>
      <c r="T122" s="452"/>
      <c r="U122" s="452"/>
      <c r="V122" s="452"/>
      <c r="W122" s="452"/>
      <c r="X122" s="452"/>
      <c r="Y122" s="452"/>
      <c r="Z122" s="452"/>
      <c r="AA122" s="453"/>
    </row>
    <row r="123" spans="1:27" ht="18" customHeight="1" thickBot="1">
      <c r="A123" s="52"/>
      <c r="B123" s="53"/>
      <c r="C123" s="53"/>
      <c r="D123" s="53"/>
      <c r="E123" s="54"/>
      <c r="F123" s="54"/>
      <c r="G123" s="54"/>
      <c r="H123" s="54"/>
      <c r="I123" s="54"/>
      <c r="J123" s="54"/>
      <c r="K123" s="3"/>
      <c r="L123" s="53"/>
      <c r="M123" s="53"/>
      <c r="N123" s="53"/>
      <c r="O123" s="55"/>
      <c r="P123" s="826" t="s">
        <v>107</v>
      </c>
      <c r="Q123" s="827"/>
      <c r="R123" s="827"/>
      <c r="S123" s="827"/>
      <c r="T123" s="827"/>
      <c r="U123" s="827"/>
      <c r="V123" s="827"/>
      <c r="W123" s="827"/>
      <c r="X123" s="827"/>
      <c r="Y123" s="827"/>
      <c r="Z123" s="827"/>
      <c r="AA123" s="828"/>
    </row>
    <row r="124" spans="1:27" ht="18" customHeight="1" thickBot="1">
      <c r="A124" s="53"/>
      <c r="B124" s="3"/>
      <c r="C124" s="3"/>
      <c r="D124" s="3"/>
      <c r="E124" s="89"/>
      <c r="F124" s="89"/>
      <c r="G124" s="89"/>
      <c r="H124" s="89"/>
      <c r="I124" s="89"/>
      <c r="J124" s="89"/>
      <c r="K124" s="3"/>
      <c r="L124" s="3"/>
      <c r="M124" s="3"/>
      <c r="N124" s="3"/>
      <c r="O124" s="3"/>
      <c r="P124" s="448"/>
      <c r="Q124" s="448"/>
      <c r="R124" s="448"/>
      <c r="S124" s="448"/>
      <c r="T124" s="448"/>
      <c r="U124" s="448"/>
      <c r="V124" s="448"/>
      <c r="W124" s="448"/>
      <c r="X124" s="448"/>
      <c r="Y124" s="448"/>
      <c r="Z124" s="448"/>
      <c r="AA124" s="459"/>
    </row>
    <row r="125" spans="1:27" ht="18" customHeight="1">
      <c r="A125" s="463"/>
      <c r="B125" s="464"/>
      <c r="C125" s="465"/>
      <c r="D125" s="518" t="str">
        <f>(D29)</f>
        <v>PLAN STUDIÓW NR VIII</v>
      </c>
      <c r="E125" s="519"/>
      <c r="F125" s="519"/>
      <c r="G125" s="519"/>
      <c r="H125" s="519"/>
      <c r="I125" s="519"/>
      <c r="J125" s="519"/>
      <c r="K125" s="519"/>
      <c r="L125" s="519"/>
      <c r="M125" s="519"/>
      <c r="N125" s="519"/>
      <c r="O125" s="519"/>
      <c r="P125" s="519"/>
      <c r="Q125" s="519"/>
      <c r="R125" s="519"/>
      <c r="S125" s="797"/>
      <c r="T125" s="526"/>
      <c r="U125" s="527"/>
      <c r="V125" s="527"/>
      <c r="W125" s="527"/>
      <c r="X125" s="527"/>
      <c r="Y125" s="527"/>
      <c r="Z125" s="527"/>
      <c r="AA125" s="528"/>
    </row>
    <row r="126" spans="1:27" ht="18" customHeight="1">
      <c r="A126" s="529" t="s">
        <v>18</v>
      </c>
      <c r="B126" s="530"/>
      <c r="C126" s="531"/>
      <c r="D126" s="522"/>
      <c r="E126" s="523"/>
      <c r="F126" s="523"/>
      <c r="G126" s="523"/>
      <c r="H126" s="523"/>
      <c r="I126" s="523"/>
      <c r="J126" s="523"/>
      <c r="K126" s="523"/>
      <c r="L126" s="523"/>
      <c r="M126" s="523"/>
      <c r="N126" s="523"/>
      <c r="O126" s="523"/>
      <c r="P126" s="523"/>
      <c r="Q126" s="523"/>
      <c r="R126" s="523"/>
      <c r="S126" s="798"/>
      <c r="T126" s="829"/>
      <c r="U126" s="830"/>
      <c r="V126" s="830"/>
      <c r="W126" s="830"/>
      <c r="X126" s="830"/>
      <c r="Y126" s="830"/>
      <c r="Z126" s="830"/>
      <c r="AA126" s="831"/>
    </row>
    <row r="127" spans="1:27" ht="18" customHeight="1">
      <c r="A127" s="529" t="s">
        <v>19</v>
      </c>
      <c r="B127" s="530"/>
      <c r="C127" s="531"/>
      <c r="D127" s="522"/>
      <c r="E127" s="523"/>
      <c r="F127" s="523"/>
      <c r="G127" s="523"/>
      <c r="H127" s="523"/>
      <c r="I127" s="523"/>
      <c r="J127" s="523"/>
      <c r="K127" s="523"/>
      <c r="L127" s="523"/>
      <c r="M127" s="523"/>
      <c r="N127" s="523"/>
      <c r="O127" s="523"/>
      <c r="P127" s="523"/>
      <c r="Q127" s="523"/>
      <c r="R127" s="523"/>
      <c r="S127" s="798"/>
      <c r="T127" s="829"/>
      <c r="U127" s="830"/>
      <c r="V127" s="830"/>
      <c r="W127" s="830"/>
      <c r="X127" s="830"/>
      <c r="Y127" s="830"/>
      <c r="Z127" s="830"/>
      <c r="AA127" s="831"/>
    </row>
    <row r="128" spans="1:27" ht="18" customHeight="1">
      <c r="A128" s="529"/>
      <c r="B128" s="530"/>
      <c r="C128" s="531"/>
      <c r="D128" s="191" t="s">
        <v>3</v>
      </c>
      <c r="E128" s="454"/>
      <c r="F128" s="454"/>
      <c r="G128" s="454"/>
      <c r="H128" s="99" t="str">
        <f>(C7)</f>
        <v>PROFIL OGÓLNOAKADEMICKI</v>
      </c>
      <c r="I128" s="469"/>
      <c r="J128" s="98"/>
      <c r="K128" s="98"/>
      <c r="L128" s="98"/>
      <c r="M128" s="98"/>
      <c r="N128" s="98"/>
      <c r="O128" s="98"/>
      <c r="P128" s="3"/>
      <c r="Q128" s="3"/>
      <c r="R128" s="3"/>
      <c r="S128" s="4"/>
      <c r="T128" s="537"/>
      <c r="U128" s="530"/>
      <c r="V128" s="530"/>
      <c r="W128" s="530"/>
      <c r="X128" s="530"/>
      <c r="Y128" s="530"/>
      <c r="Z128" s="530"/>
      <c r="AA128" s="539"/>
    </row>
    <row r="129" spans="1:29" ht="18" customHeight="1">
      <c r="A129" s="537"/>
      <c r="B129" s="530"/>
      <c r="C129" s="531"/>
      <c r="D129" s="191" t="s">
        <v>5</v>
      </c>
      <c r="E129" s="454"/>
      <c r="F129" s="454"/>
      <c r="G129" s="191"/>
      <c r="H129" s="98" t="str">
        <f>(C8)</f>
        <v>STUDIA DRUGIEGO STOPNIA (1,5-letnie)</v>
      </c>
      <c r="I129" s="469"/>
      <c r="J129" s="98"/>
      <c r="K129" s="98"/>
      <c r="L129" s="98"/>
      <c r="M129" s="98"/>
      <c r="N129" s="98"/>
      <c r="O129" s="98"/>
      <c r="P129" s="3"/>
      <c r="Q129" s="3"/>
      <c r="R129" s="3"/>
      <c r="S129" s="4"/>
      <c r="T129" s="534"/>
      <c r="U129" s="535"/>
      <c r="V129" s="535"/>
      <c r="W129" s="535"/>
      <c r="X129" s="535"/>
      <c r="Y129" s="535"/>
      <c r="Z129" s="535"/>
      <c r="AA129" s="536"/>
      <c r="AB129" s="469"/>
      <c r="AC129" s="469"/>
    </row>
    <row r="130" spans="1:29" ht="18" customHeight="1">
      <c r="A130" s="537" t="s">
        <v>193</v>
      </c>
      <c r="B130" s="530"/>
      <c r="C130" s="531"/>
      <c r="D130" s="191" t="s">
        <v>7</v>
      </c>
      <c r="E130" s="454"/>
      <c r="F130" s="454"/>
      <c r="G130" s="191"/>
      <c r="H130" s="98" t="str">
        <f>(C9)</f>
        <v>STUDIA NIESTACJONARNE</v>
      </c>
      <c r="I130" s="469"/>
      <c r="J130" s="98"/>
      <c r="K130" s="98"/>
      <c r="L130" s="98"/>
      <c r="M130" s="98"/>
      <c r="N130" s="98"/>
      <c r="O130" s="98"/>
      <c r="P130" s="3"/>
      <c r="Q130" s="3"/>
      <c r="R130" s="3"/>
      <c r="S130" s="4"/>
      <c r="T130" s="823"/>
      <c r="U130" s="824"/>
      <c r="V130" s="824"/>
      <c r="W130" s="824"/>
      <c r="X130" s="824"/>
      <c r="Y130" s="824"/>
      <c r="Z130" s="824"/>
      <c r="AA130" s="825"/>
      <c r="AB130" s="469"/>
      <c r="AC130" s="469"/>
    </row>
    <row r="131" spans="1:29" ht="18" customHeight="1">
      <c r="A131" s="534" t="s">
        <v>22</v>
      </c>
      <c r="B131" s="535"/>
      <c r="C131" s="538"/>
      <c r="D131" s="191" t="s">
        <v>1</v>
      </c>
      <c r="E131" s="191"/>
      <c r="F131" s="191"/>
      <c r="G131" s="191"/>
      <c r="H131" s="98" t="str">
        <f>(C6)</f>
        <v>INŻYNIERIA ŚRODOWISKA</v>
      </c>
      <c r="I131" s="469"/>
      <c r="J131" s="98"/>
      <c r="K131" s="98"/>
      <c r="L131" s="98"/>
      <c r="M131" s="98"/>
      <c r="N131" s="98"/>
      <c r="O131" s="98"/>
      <c r="P131" s="3"/>
      <c r="Q131" s="3"/>
      <c r="R131" s="3"/>
      <c r="S131" s="4"/>
      <c r="T131" s="823" t="s">
        <v>194</v>
      </c>
      <c r="U131" s="824"/>
      <c r="V131" s="824"/>
      <c r="W131" s="824"/>
      <c r="X131" s="824"/>
      <c r="Y131" s="824"/>
      <c r="Z131" s="824"/>
      <c r="AA131" s="825"/>
      <c r="AB131" s="469"/>
      <c r="AC131" s="469"/>
    </row>
    <row r="132" spans="1:29" ht="18" customHeight="1">
      <c r="A132" s="537" t="s">
        <v>24</v>
      </c>
      <c r="B132" s="530"/>
      <c r="C132" s="531"/>
      <c r="D132" s="5" t="s">
        <v>195</v>
      </c>
      <c r="E132" s="191"/>
      <c r="F132" s="191"/>
      <c r="G132" s="191"/>
      <c r="H132" s="98" t="str">
        <f>H78</f>
        <v>INSTALACJE SANITARNE I PRZEMYSŁOWE</v>
      </c>
      <c r="I132" s="469"/>
      <c r="J132" s="3"/>
      <c r="K132" s="98"/>
      <c r="L132" s="98"/>
      <c r="M132" s="98"/>
      <c r="N132" s="98"/>
      <c r="O132" s="98"/>
      <c r="P132" s="3"/>
      <c r="Q132" s="3"/>
      <c r="R132" s="3"/>
      <c r="S132" s="4"/>
      <c r="T132" s="823" t="s">
        <v>23</v>
      </c>
      <c r="U132" s="824"/>
      <c r="V132" s="824"/>
      <c r="W132" s="824"/>
      <c r="X132" s="824"/>
      <c r="Y132" s="824"/>
      <c r="Z132" s="824"/>
      <c r="AA132" s="825"/>
      <c r="AB132" s="469"/>
      <c r="AC132" s="469"/>
    </row>
    <row r="133" spans="1:29" ht="18" customHeight="1" thickBot="1">
      <c r="A133" s="458"/>
      <c r="B133" s="459"/>
      <c r="C133" s="460"/>
      <c r="D133" s="5"/>
      <c r="E133" s="191"/>
      <c r="F133" s="191"/>
      <c r="G133" s="191"/>
      <c r="H133" s="191"/>
      <c r="I133" s="2"/>
      <c r="J133" s="191"/>
      <c r="K133" s="2"/>
      <c r="L133" s="98"/>
      <c r="M133" s="98"/>
      <c r="N133" s="98"/>
      <c r="O133" s="98"/>
      <c r="P133" s="3"/>
      <c r="Q133" s="3"/>
      <c r="R133" s="3"/>
      <c r="S133" s="4"/>
      <c r="T133" s="543"/>
      <c r="U133" s="544"/>
      <c r="V133" s="544"/>
      <c r="W133" s="544"/>
      <c r="X133" s="544"/>
      <c r="Y133" s="544"/>
      <c r="Z133" s="544"/>
      <c r="AA133" s="545"/>
      <c r="AB133" s="469"/>
      <c r="AC133" s="469"/>
    </row>
    <row r="134" spans="1:29" ht="8.25" customHeight="1" thickBot="1">
      <c r="A134" s="833"/>
      <c r="B134" s="833"/>
      <c r="C134" s="833"/>
      <c r="D134" s="833"/>
      <c r="E134" s="833"/>
      <c r="F134" s="833"/>
      <c r="G134" s="833"/>
      <c r="H134" s="833"/>
      <c r="I134" s="833"/>
      <c r="J134" s="833"/>
      <c r="K134" s="833"/>
      <c r="L134" s="833"/>
      <c r="M134" s="833"/>
      <c r="N134" s="833"/>
      <c r="O134" s="833"/>
      <c r="P134" s="833"/>
      <c r="Q134" s="833"/>
      <c r="R134" s="833"/>
      <c r="S134" s="833"/>
      <c r="T134" s="833"/>
      <c r="U134" s="833"/>
      <c r="V134" s="833"/>
      <c r="W134" s="833"/>
      <c r="X134" s="833"/>
      <c r="Y134" s="833"/>
      <c r="Z134" s="833"/>
      <c r="AA134" s="833"/>
      <c r="AB134" s="469"/>
      <c r="AC134" s="469"/>
    </row>
    <row r="135" spans="1:29" ht="18" customHeight="1">
      <c r="A135" s="657" t="s">
        <v>222</v>
      </c>
      <c r="B135" s="737" t="s">
        <v>26</v>
      </c>
      <c r="C135" s="556"/>
      <c r="D135" s="555" t="s">
        <v>27</v>
      </c>
      <c r="E135" s="556"/>
      <c r="F135" s="557"/>
      <c r="G135" s="561" t="s">
        <v>28</v>
      </c>
      <c r="H135" s="562"/>
      <c r="I135" s="562"/>
      <c r="J135" s="562"/>
      <c r="K135" s="562"/>
      <c r="L135" s="561" t="s">
        <v>198</v>
      </c>
      <c r="M135" s="562"/>
      <c r="N135" s="562"/>
      <c r="O135" s="562"/>
      <c r="P135" s="562"/>
      <c r="Q135" s="562"/>
      <c r="R135" s="562"/>
      <c r="S135" s="562"/>
      <c r="T135" s="562"/>
      <c r="U135" s="562"/>
      <c r="V135" s="562"/>
      <c r="W135" s="562"/>
      <c r="X135" s="562"/>
      <c r="Y135" s="562"/>
      <c r="Z135" s="562"/>
      <c r="AA135" s="563"/>
      <c r="AB135" s="469"/>
      <c r="AC135" s="469"/>
    </row>
    <row r="136" spans="1:29" ht="18" customHeight="1">
      <c r="A136" s="658"/>
      <c r="B136" s="738"/>
      <c r="C136" s="559"/>
      <c r="D136" s="558"/>
      <c r="E136" s="559"/>
      <c r="F136" s="560"/>
      <c r="G136" s="780" t="s">
        <v>30</v>
      </c>
      <c r="H136" s="567" t="s">
        <v>31</v>
      </c>
      <c r="I136" s="567"/>
      <c r="J136" s="567"/>
      <c r="K136" s="568"/>
      <c r="L136" s="583" t="s">
        <v>199</v>
      </c>
      <c r="M136" s="585"/>
      <c r="N136" s="585"/>
      <c r="O136" s="638"/>
      <c r="P136" s="583" t="s">
        <v>200</v>
      </c>
      <c r="Q136" s="585"/>
      <c r="R136" s="585"/>
      <c r="S136" s="794"/>
      <c r="T136" s="564" t="s">
        <v>201</v>
      </c>
      <c r="U136" s="585"/>
      <c r="V136" s="585"/>
      <c r="W136" s="638"/>
      <c r="X136" s="583" t="s">
        <v>202</v>
      </c>
      <c r="Y136" s="585"/>
      <c r="Z136" s="585"/>
      <c r="AA136" s="794"/>
      <c r="AB136" s="469"/>
      <c r="AC136" s="469"/>
    </row>
    <row r="137" spans="1:29" ht="18" customHeight="1">
      <c r="A137" s="658"/>
      <c r="B137" s="738"/>
      <c r="C137" s="559"/>
      <c r="D137" s="572" t="s">
        <v>39</v>
      </c>
      <c r="E137" s="844" t="s">
        <v>40</v>
      </c>
      <c r="F137" s="783" t="s">
        <v>12</v>
      </c>
      <c r="G137" s="781"/>
      <c r="H137" s="567" t="s">
        <v>41</v>
      </c>
      <c r="I137" s="567" t="s">
        <v>42</v>
      </c>
      <c r="J137" s="567" t="s">
        <v>46</v>
      </c>
      <c r="K137" s="568" t="s">
        <v>44</v>
      </c>
      <c r="L137" s="820" t="s">
        <v>223</v>
      </c>
      <c r="M137" s="821"/>
      <c r="N137" s="821"/>
      <c r="O137" s="821"/>
      <c r="P137" s="821"/>
      <c r="Q137" s="821"/>
      <c r="R137" s="821"/>
      <c r="S137" s="821"/>
      <c r="T137" s="821"/>
      <c r="U137" s="821"/>
      <c r="V137" s="821"/>
      <c r="W137" s="821"/>
      <c r="X137" s="821"/>
      <c r="Y137" s="821"/>
      <c r="Z137" s="821"/>
      <c r="AA137" s="822"/>
      <c r="AB137" s="469"/>
      <c r="AC137" s="469"/>
    </row>
    <row r="138" spans="1:29" ht="18" customHeight="1">
      <c r="A138" s="658"/>
      <c r="B138" s="738"/>
      <c r="C138" s="559"/>
      <c r="D138" s="572"/>
      <c r="E138" s="845"/>
      <c r="F138" s="784"/>
      <c r="G138" s="781"/>
      <c r="H138" s="567"/>
      <c r="I138" s="567"/>
      <c r="J138" s="567"/>
      <c r="K138" s="568"/>
      <c r="L138" s="569" t="s">
        <v>41</v>
      </c>
      <c r="M138" s="570" t="s">
        <v>42</v>
      </c>
      <c r="N138" s="776" t="s">
        <v>46</v>
      </c>
      <c r="O138" s="7" t="s">
        <v>203</v>
      </c>
      <c r="P138" s="569" t="s">
        <v>41</v>
      </c>
      <c r="Q138" s="570" t="s">
        <v>42</v>
      </c>
      <c r="R138" s="776" t="s">
        <v>46</v>
      </c>
      <c r="S138" s="7" t="s">
        <v>203</v>
      </c>
      <c r="T138" s="569" t="s">
        <v>41</v>
      </c>
      <c r="U138" s="570" t="s">
        <v>42</v>
      </c>
      <c r="V138" s="776" t="s">
        <v>46</v>
      </c>
      <c r="W138" s="7" t="s">
        <v>203</v>
      </c>
      <c r="X138" s="569" t="s">
        <v>41</v>
      </c>
      <c r="Y138" s="570" t="s">
        <v>42</v>
      </c>
      <c r="Z138" s="776" t="s">
        <v>46</v>
      </c>
      <c r="AA138" s="7" t="s">
        <v>203</v>
      </c>
      <c r="AB138" s="469"/>
      <c r="AC138" s="469"/>
    </row>
    <row r="139" spans="1:29" ht="18" customHeight="1" thickBot="1">
      <c r="A139" s="659"/>
      <c r="B139" s="739"/>
      <c r="C139" s="643"/>
      <c r="D139" s="573"/>
      <c r="E139" s="846"/>
      <c r="F139" s="785"/>
      <c r="G139" s="782"/>
      <c r="H139" s="580"/>
      <c r="I139" s="580"/>
      <c r="J139" s="580"/>
      <c r="K139" s="591"/>
      <c r="L139" s="786"/>
      <c r="M139" s="580"/>
      <c r="N139" s="777"/>
      <c r="O139" s="455" t="s">
        <v>83</v>
      </c>
      <c r="P139" s="786"/>
      <c r="Q139" s="580"/>
      <c r="R139" s="777"/>
      <c r="S139" s="455" t="s">
        <v>83</v>
      </c>
      <c r="T139" s="786"/>
      <c r="U139" s="580"/>
      <c r="V139" s="777"/>
      <c r="W139" s="455" t="s">
        <v>83</v>
      </c>
      <c r="X139" s="786"/>
      <c r="Y139" s="580"/>
      <c r="Z139" s="777"/>
      <c r="AA139" s="455" t="s">
        <v>83</v>
      </c>
      <c r="AB139" s="469"/>
      <c r="AC139" s="469"/>
    </row>
    <row r="140" spans="1:29" ht="18" customHeight="1" thickBot="1">
      <c r="A140" s="105" t="s">
        <v>109</v>
      </c>
      <c r="B140" s="587" t="s">
        <v>240</v>
      </c>
      <c r="C140" s="587"/>
      <c r="D140" s="587"/>
      <c r="E140" s="587"/>
      <c r="F140" s="587"/>
      <c r="G140" s="587"/>
      <c r="H140" s="587"/>
      <c r="I140" s="587"/>
      <c r="J140" s="587"/>
      <c r="K140" s="587"/>
      <c r="L140" s="799"/>
      <c r="M140" s="799"/>
      <c r="N140" s="799"/>
      <c r="O140" s="799"/>
      <c r="P140" s="799"/>
      <c r="Q140" s="799"/>
      <c r="R140" s="799"/>
      <c r="S140" s="799"/>
      <c r="T140" s="799"/>
      <c r="U140" s="799"/>
      <c r="V140" s="799"/>
      <c r="W140" s="799"/>
      <c r="X140" s="799"/>
      <c r="Y140" s="799"/>
      <c r="Z140" s="799"/>
      <c r="AA140" s="800"/>
      <c r="AB140" s="469"/>
      <c r="AC140" s="469"/>
    </row>
    <row r="141" spans="1:29" ht="18" customHeight="1">
      <c r="A141" s="19" t="s">
        <v>50</v>
      </c>
      <c r="B141" s="866" t="s">
        <v>241</v>
      </c>
      <c r="C141" s="867"/>
      <c r="D141" s="9">
        <v>1</v>
      </c>
      <c r="E141" s="189">
        <v>1</v>
      </c>
      <c r="F141" s="11">
        <v>3</v>
      </c>
      <c r="G141" s="307">
        <f>SUM(H141:K141)</f>
        <v>32</v>
      </c>
      <c r="H141" s="336">
        <f>(L141+P141+T141+X141)</f>
        <v>16</v>
      </c>
      <c r="I141" s="336">
        <f t="shared" ref="I141:K152" si="18">(M141+Q141+U141+Y141)</f>
        <v>0</v>
      </c>
      <c r="J141" s="336">
        <f t="shared" si="18"/>
        <v>0</v>
      </c>
      <c r="K141" s="336">
        <f t="shared" si="18"/>
        <v>16</v>
      </c>
      <c r="L141" s="337"/>
      <c r="M141" s="338"/>
      <c r="N141" s="339"/>
      <c r="O141" s="340"/>
      <c r="P141" s="337"/>
      <c r="Q141" s="341"/>
      <c r="R141" s="341"/>
      <c r="S141" s="342"/>
      <c r="T141" s="510">
        <v>16</v>
      </c>
      <c r="U141" s="341"/>
      <c r="V141" s="341"/>
      <c r="W141" s="342">
        <v>16</v>
      </c>
      <c r="X141" s="58"/>
      <c r="Y141" s="56"/>
      <c r="Z141" s="56"/>
      <c r="AA141" s="57"/>
      <c r="AB141" s="469"/>
      <c r="AC141" s="448"/>
    </row>
    <row r="142" spans="1:29" ht="18" customHeight="1">
      <c r="A142" s="28" t="s">
        <v>52</v>
      </c>
      <c r="B142" s="853" t="s">
        <v>242</v>
      </c>
      <c r="C142" s="854"/>
      <c r="D142" s="61"/>
      <c r="E142" s="188">
        <v>2</v>
      </c>
      <c r="F142" s="62">
        <v>2</v>
      </c>
      <c r="G142" s="316">
        <f>SUM(H142:K142)</f>
        <v>16</v>
      </c>
      <c r="H142" s="343">
        <f>(L142+P142+T142+X142)</f>
        <v>8</v>
      </c>
      <c r="I142" s="343">
        <f t="shared" si="18"/>
        <v>0</v>
      </c>
      <c r="J142" s="343">
        <f t="shared" si="18"/>
        <v>0</v>
      </c>
      <c r="K142" s="343">
        <f t="shared" si="18"/>
        <v>8</v>
      </c>
      <c r="L142" s="344"/>
      <c r="M142" s="345"/>
      <c r="N142" s="345"/>
      <c r="O142" s="346"/>
      <c r="P142" s="347">
        <v>8</v>
      </c>
      <c r="Q142" s="347"/>
      <c r="R142" s="347"/>
      <c r="S142" s="348">
        <v>8</v>
      </c>
      <c r="T142" s="347"/>
      <c r="U142" s="347"/>
      <c r="V142" s="347"/>
      <c r="W142" s="348"/>
      <c r="X142" s="65"/>
      <c r="Y142" s="63"/>
      <c r="Z142" s="63"/>
      <c r="AA142" s="64"/>
      <c r="AB142" s="469"/>
      <c r="AC142" s="448"/>
    </row>
    <row r="143" spans="1:29" ht="18" customHeight="1">
      <c r="A143" s="28" t="s">
        <v>54</v>
      </c>
      <c r="B143" s="855" t="s">
        <v>243</v>
      </c>
      <c r="C143" s="856"/>
      <c r="D143" s="61"/>
      <c r="E143" s="188">
        <v>2</v>
      </c>
      <c r="F143" s="62">
        <v>2</v>
      </c>
      <c r="G143" s="316">
        <f>SUM(H143:K143)</f>
        <v>16</v>
      </c>
      <c r="H143" s="343">
        <f t="shared" ref="H143:H152" si="19">(L143+P143+T143+X143)</f>
        <v>8</v>
      </c>
      <c r="I143" s="343">
        <f t="shared" si="18"/>
        <v>0</v>
      </c>
      <c r="J143" s="343">
        <f t="shared" si="18"/>
        <v>0</v>
      </c>
      <c r="K143" s="343">
        <f t="shared" si="18"/>
        <v>8</v>
      </c>
      <c r="L143" s="344"/>
      <c r="M143" s="345"/>
      <c r="N143" s="345"/>
      <c r="O143" s="346"/>
      <c r="P143" s="347">
        <v>8</v>
      </c>
      <c r="Q143" s="347"/>
      <c r="R143" s="347"/>
      <c r="S143" s="348">
        <v>8</v>
      </c>
      <c r="T143" s="347"/>
      <c r="U143" s="347"/>
      <c r="V143" s="347"/>
      <c r="W143" s="348"/>
      <c r="X143" s="65"/>
      <c r="Y143" s="63"/>
      <c r="Z143" s="63"/>
      <c r="AA143" s="64"/>
      <c r="AB143" s="469"/>
      <c r="AC143" s="448"/>
    </row>
    <row r="144" spans="1:29" ht="18" customHeight="1">
      <c r="A144" s="28" t="s">
        <v>56</v>
      </c>
      <c r="B144" s="855" t="s">
        <v>244</v>
      </c>
      <c r="C144" s="856"/>
      <c r="D144" s="61">
        <v>1</v>
      </c>
      <c r="E144" s="188">
        <v>1</v>
      </c>
      <c r="F144" s="62">
        <v>3</v>
      </c>
      <c r="G144" s="316">
        <f>SUM(H144:K144)</f>
        <v>24</v>
      </c>
      <c r="H144" s="343">
        <f t="shared" si="19"/>
        <v>8</v>
      </c>
      <c r="I144" s="343">
        <f t="shared" si="18"/>
        <v>0</v>
      </c>
      <c r="J144" s="343">
        <f t="shared" si="18"/>
        <v>0</v>
      </c>
      <c r="K144" s="343">
        <f t="shared" si="18"/>
        <v>16</v>
      </c>
      <c r="L144" s="344"/>
      <c r="M144" s="345"/>
      <c r="N144" s="345"/>
      <c r="O144" s="346"/>
      <c r="P144" s="510">
        <v>8</v>
      </c>
      <c r="Q144" s="347"/>
      <c r="R144" s="347"/>
      <c r="S144" s="348">
        <v>16</v>
      </c>
      <c r="T144" s="347"/>
      <c r="U144" s="347"/>
      <c r="V144" s="347"/>
      <c r="W144" s="348"/>
      <c r="X144" s="65"/>
      <c r="Y144" s="63"/>
      <c r="Z144" s="63"/>
      <c r="AA144" s="64"/>
      <c r="AB144" s="469"/>
      <c r="AC144" s="448"/>
    </row>
    <row r="145" spans="1:29" ht="18" customHeight="1">
      <c r="A145" s="28" t="s">
        <v>58</v>
      </c>
      <c r="B145" s="855" t="s">
        <v>245</v>
      </c>
      <c r="C145" s="856"/>
      <c r="D145" s="61">
        <v>1</v>
      </c>
      <c r="E145" s="188">
        <v>1</v>
      </c>
      <c r="F145" s="62">
        <v>3</v>
      </c>
      <c r="G145" s="316">
        <f>SUM(H145:K145)</f>
        <v>24</v>
      </c>
      <c r="H145" s="343">
        <f t="shared" si="19"/>
        <v>8</v>
      </c>
      <c r="I145" s="343"/>
      <c r="J145" s="343"/>
      <c r="K145" s="343">
        <f t="shared" si="18"/>
        <v>16</v>
      </c>
      <c r="L145" s="344"/>
      <c r="M145" s="345"/>
      <c r="N145" s="345"/>
      <c r="O145" s="346"/>
      <c r="P145" s="510">
        <v>8</v>
      </c>
      <c r="Q145" s="347"/>
      <c r="R145" s="347"/>
      <c r="S145" s="348">
        <v>16</v>
      </c>
      <c r="T145" s="347"/>
      <c r="U145" s="347"/>
      <c r="V145" s="347"/>
      <c r="W145" s="348"/>
      <c r="X145" s="65"/>
      <c r="Y145" s="63"/>
      <c r="Z145" s="63"/>
      <c r="AA145" s="64"/>
      <c r="AB145" s="469"/>
      <c r="AC145" s="448"/>
    </row>
    <row r="146" spans="1:29" ht="18" customHeight="1">
      <c r="A146" s="28" t="s">
        <v>60</v>
      </c>
      <c r="B146" s="855" t="s">
        <v>246</v>
      </c>
      <c r="C146" s="856"/>
      <c r="D146" s="61">
        <v>1</v>
      </c>
      <c r="E146" s="188">
        <v>1</v>
      </c>
      <c r="F146" s="62">
        <v>3</v>
      </c>
      <c r="G146" s="316">
        <f t="shared" ref="G146:G152" si="20">SUM(H146:K146)</f>
        <v>24</v>
      </c>
      <c r="H146" s="343">
        <f t="shared" si="19"/>
        <v>8</v>
      </c>
      <c r="I146" s="343">
        <f t="shared" si="18"/>
        <v>0</v>
      </c>
      <c r="J146" s="343">
        <f t="shared" si="18"/>
        <v>0</v>
      </c>
      <c r="K146" s="343">
        <f t="shared" si="18"/>
        <v>16</v>
      </c>
      <c r="L146" s="510">
        <v>8</v>
      </c>
      <c r="M146" s="345"/>
      <c r="N146" s="345"/>
      <c r="O146" s="346">
        <v>16</v>
      </c>
      <c r="P146" s="347"/>
      <c r="Q146" s="347"/>
      <c r="R146" s="347"/>
      <c r="S146" s="348"/>
      <c r="T146" s="347"/>
      <c r="U146" s="347"/>
      <c r="V146" s="347"/>
      <c r="W146" s="348"/>
      <c r="X146" s="65"/>
      <c r="Y146" s="63"/>
      <c r="Z146" s="63"/>
      <c r="AA146" s="64"/>
      <c r="AB146" s="469"/>
      <c r="AC146" s="448"/>
    </row>
    <row r="147" spans="1:29" ht="18" customHeight="1">
      <c r="A147" s="28" t="s">
        <v>98</v>
      </c>
      <c r="B147" s="855" t="s">
        <v>247</v>
      </c>
      <c r="C147" s="856"/>
      <c r="D147" s="61">
        <v>1</v>
      </c>
      <c r="E147" s="188">
        <v>1</v>
      </c>
      <c r="F147" s="62">
        <v>3</v>
      </c>
      <c r="G147" s="316">
        <f t="shared" si="20"/>
        <v>24</v>
      </c>
      <c r="H147" s="343">
        <f t="shared" si="19"/>
        <v>8</v>
      </c>
      <c r="I147" s="343">
        <f t="shared" si="18"/>
        <v>0</v>
      </c>
      <c r="J147" s="343">
        <f t="shared" si="18"/>
        <v>0</v>
      </c>
      <c r="K147" s="343">
        <f t="shared" si="18"/>
        <v>16</v>
      </c>
      <c r="L147" s="344"/>
      <c r="M147" s="345"/>
      <c r="N147" s="345"/>
      <c r="O147" s="346"/>
      <c r="P147" s="510">
        <v>8</v>
      </c>
      <c r="Q147" s="347"/>
      <c r="R147" s="347"/>
      <c r="S147" s="348">
        <v>16</v>
      </c>
      <c r="T147" s="347"/>
      <c r="U147" s="347"/>
      <c r="V147" s="347"/>
      <c r="W147" s="348"/>
      <c r="X147" s="65"/>
      <c r="Y147" s="63"/>
      <c r="Z147" s="63"/>
      <c r="AA147" s="64"/>
      <c r="AB147" s="469"/>
      <c r="AC147" s="448"/>
    </row>
    <row r="148" spans="1:29" ht="18" customHeight="1">
      <c r="A148" s="28" t="s">
        <v>100</v>
      </c>
      <c r="B148" s="855" t="s">
        <v>248</v>
      </c>
      <c r="C148" s="856"/>
      <c r="D148" s="61"/>
      <c r="E148" s="188">
        <v>2</v>
      </c>
      <c r="F148" s="62">
        <v>2</v>
      </c>
      <c r="G148" s="316">
        <f t="shared" si="20"/>
        <v>16</v>
      </c>
      <c r="H148" s="343">
        <f t="shared" si="19"/>
        <v>8</v>
      </c>
      <c r="I148" s="343">
        <f t="shared" si="18"/>
        <v>0</v>
      </c>
      <c r="J148" s="343">
        <f t="shared" si="18"/>
        <v>0</v>
      </c>
      <c r="K148" s="343">
        <f t="shared" si="18"/>
        <v>8</v>
      </c>
      <c r="L148" s="344"/>
      <c r="M148" s="345"/>
      <c r="N148" s="345"/>
      <c r="O148" s="346"/>
      <c r="P148" s="347">
        <v>8</v>
      </c>
      <c r="Q148" s="347"/>
      <c r="R148" s="347"/>
      <c r="S148" s="348">
        <v>8</v>
      </c>
      <c r="T148" s="347"/>
      <c r="U148" s="347"/>
      <c r="V148" s="347"/>
      <c r="W148" s="348"/>
      <c r="X148" s="65"/>
      <c r="Y148" s="63"/>
      <c r="Z148" s="63"/>
      <c r="AA148" s="64"/>
      <c r="AB148" s="469"/>
      <c r="AC148" s="448"/>
    </row>
    <row r="149" spans="1:29" ht="18" customHeight="1">
      <c r="A149" s="28" t="s">
        <v>102</v>
      </c>
      <c r="B149" s="855" t="s">
        <v>249</v>
      </c>
      <c r="C149" s="856"/>
      <c r="D149" s="61"/>
      <c r="E149" s="188">
        <v>2</v>
      </c>
      <c r="F149" s="62">
        <v>3</v>
      </c>
      <c r="G149" s="316">
        <f t="shared" si="20"/>
        <v>24</v>
      </c>
      <c r="H149" s="343">
        <f t="shared" si="19"/>
        <v>8</v>
      </c>
      <c r="I149" s="343">
        <f t="shared" si="18"/>
        <v>0</v>
      </c>
      <c r="J149" s="343">
        <f t="shared" si="18"/>
        <v>0</v>
      </c>
      <c r="K149" s="343">
        <f t="shared" si="18"/>
        <v>16</v>
      </c>
      <c r="L149" s="344">
        <v>8</v>
      </c>
      <c r="M149" s="345"/>
      <c r="N149" s="345"/>
      <c r="O149" s="346">
        <v>16</v>
      </c>
      <c r="P149" s="347"/>
      <c r="Q149" s="347"/>
      <c r="R149" s="347"/>
      <c r="S149" s="348"/>
      <c r="T149" s="347"/>
      <c r="U149" s="347"/>
      <c r="V149" s="347"/>
      <c r="W149" s="348"/>
      <c r="X149" s="65"/>
      <c r="Y149" s="63"/>
      <c r="Z149" s="63"/>
      <c r="AA149" s="64"/>
      <c r="AB149" s="469"/>
      <c r="AC149" s="448"/>
    </row>
    <row r="150" spans="1:29" ht="18" customHeight="1">
      <c r="A150" s="28" t="s">
        <v>104</v>
      </c>
      <c r="B150" s="855" t="s">
        <v>250</v>
      </c>
      <c r="C150" s="856"/>
      <c r="D150" s="61"/>
      <c r="E150" s="188">
        <v>2</v>
      </c>
      <c r="F150" s="62">
        <v>3</v>
      </c>
      <c r="G150" s="316">
        <f t="shared" si="20"/>
        <v>24</v>
      </c>
      <c r="H150" s="343">
        <f t="shared" si="19"/>
        <v>8</v>
      </c>
      <c r="I150" s="343">
        <f t="shared" si="18"/>
        <v>0</v>
      </c>
      <c r="J150" s="343">
        <f t="shared" si="18"/>
        <v>0</v>
      </c>
      <c r="K150" s="343">
        <f t="shared" si="18"/>
        <v>16</v>
      </c>
      <c r="L150" s="344">
        <v>8</v>
      </c>
      <c r="M150" s="345"/>
      <c r="N150" s="345"/>
      <c r="O150" s="346">
        <v>16</v>
      </c>
      <c r="P150" s="347"/>
      <c r="Q150" s="347"/>
      <c r="R150" s="347"/>
      <c r="S150" s="348"/>
      <c r="T150" s="347"/>
      <c r="U150" s="347"/>
      <c r="V150" s="347"/>
      <c r="W150" s="348"/>
      <c r="X150" s="65"/>
      <c r="Y150" s="63"/>
      <c r="Z150" s="63"/>
      <c r="AA150" s="64"/>
      <c r="AB150" s="469"/>
      <c r="AC150" s="448"/>
    </row>
    <row r="151" spans="1:29" ht="18" customHeight="1">
      <c r="A151" s="28" t="s">
        <v>121</v>
      </c>
      <c r="B151" s="855" t="s">
        <v>251</v>
      </c>
      <c r="C151" s="856"/>
      <c r="D151" s="61"/>
      <c r="E151" s="188">
        <v>2</v>
      </c>
      <c r="F151" s="62">
        <v>2</v>
      </c>
      <c r="G151" s="316">
        <f>SUM(H151:K151)</f>
        <v>24</v>
      </c>
      <c r="H151" s="343">
        <f t="shared" ref="H151:K151" si="21">(L151+P151+T151+X151)</f>
        <v>16</v>
      </c>
      <c r="I151" s="343">
        <f t="shared" si="21"/>
        <v>0</v>
      </c>
      <c r="J151" s="343">
        <f t="shared" si="21"/>
        <v>0</v>
      </c>
      <c r="K151" s="343">
        <f t="shared" si="21"/>
        <v>8</v>
      </c>
      <c r="L151" s="349"/>
      <c r="M151" s="350"/>
      <c r="N151" s="350"/>
      <c r="O151" s="351"/>
      <c r="P151" s="347">
        <v>16</v>
      </c>
      <c r="Q151" s="347"/>
      <c r="R151" s="347"/>
      <c r="S151" s="348">
        <v>8</v>
      </c>
      <c r="T151" s="347"/>
      <c r="U151" s="347"/>
      <c r="V151" s="347"/>
      <c r="W151" s="348"/>
      <c r="X151" s="65"/>
      <c r="Y151" s="63"/>
      <c r="Z151" s="63"/>
      <c r="AA151" s="64"/>
      <c r="AB151" s="469"/>
      <c r="AC151" s="448"/>
    </row>
    <row r="152" spans="1:29" ht="18" customHeight="1">
      <c r="A152" s="28" t="s">
        <v>123</v>
      </c>
      <c r="B152" s="855" t="s">
        <v>140</v>
      </c>
      <c r="C152" s="856"/>
      <c r="D152" s="61"/>
      <c r="E152" s="188">
        <v>1</v>
      </c>
      <c r="F152" s="62">
        <v>2</v>
      </c>
      <c r="G152" s="316">
        <f t="shared" si="20"/>
        <v>24</v>
      </c>
      <c r="H152" s="343">
        <f t="shared" si="19"/>
        <v>0</v>
      </c>
      <c r="I152" s="343">
        <f t="shared" si="18"/>
        <v>0</v>
      </c>
      <c r="J152" s="343">
        <f t="shared" si="18"/>
        <v>0</v>
      </c>
      <c r="K152" s="343">
        <f t="shared" si="18"/>
        <v>24</v>
      </c>
      <c r="L152" s="349"/>
      <c r="M152" s="350"/>
      <c r="N152" s="350"/>
      <c r="O152" s="351"/>
      <c r="P152" s="347"/>
      <c r="Q152" s="347"/>
      <c r="R152" s="347"/>
      <c r="S152" s="348"/>
      <c r="T152" s="347"/>
      <c r="U152" s="347"/>
      <c r="V152" s="347"/>
      <c r="W152" s="348">
        <v>24</v>
      </c>
      <c r="X152" s="65"/>
      <c r="Y152" s="63"/>
      <c r="Z152" s="63"/>
      <c r="AA152" s="64"/>
      <c r="AB152" s="469"/>
      <c r="AC152" s="448"/>
    </row>
    <row r="153" spans="1:29" ht="36" customHeight="1">
      <c r="A153" s="28" t="s">
        <v>125</v>
      </c>
      <c r="B153" s="855" t="s">
        <v>252</v>
      </c>
      <c r="C153" s="856"/>
      <c r="D153" s="61"/>
      <c r="E153" s="188"/>
      <c r="F153" s="62">
        <v>20</v>
      </c>
      <c r="G153" s="28"/>
      <c r="H153" s="31"/>
      <c r="I153" s="32"/>
      <c r="J153" s="32"/>
      <c r="K153" s="76"/>
      <c r="L153" s="65"/>
      <c r="M153" s="63"/>
      <c r="N153" s="63"/>
      <c r="O153" s="64"/>
      <c r="P153" s="65"/>
      <c r="Q153" s="63"/>
      <c r="R153" s="63"/>
      <c r="S153" s="64"/>
      <c r="T153" s="65"/>
      <c r="U153" s="63"/>
      <c r="V153" s="63"/>
      <c r="W153" s="64"/>
      <c r="X153" s="65"/>
      <c r="Y153" s="63"/>
      <c r="Z153" s="63"/>
      <c r="AA153" s="64"/>
      <c r="AB153" s="469"/>
      <c r="AC153" s="448"/>
    </row>
    <row r="154" spans="1:29" ht="18" customHeight="1" thickBot="1">
      <c r="A154" s="28"/>
      <c r="B154" s="597"/>
      <c r="C154" s="598"/>
      <c r="D154" s="17"/>
      <c r="E154" s="18"/>
      <c r="F154" s="18"/>
      <c r="G154" s="28"/>
      <c r="H154" s="20"/>
      <c r="I154" s="20"/>
      <c r="J154" s="20"/>
      <c r="K154" s="21"/>
      <c r="L154" s="35"/>
      <c r="M154" s="36"/>
      <c r="N154" s="37"/>
      <c r="O154" s="38"/>
      <c r="P154" s="39"/>
      <c r="Q154" s="40"/>
      <c r="R154" s="36"/>
      <c r="S154" s="38"/>
      <c r="T154" s="41"/>
      <c r="U154" s="36"/>
      <c r="V154" s="36"/>
      <c r="W154" s="38"/>
      <c r="X154" s="41"/>
      <c r="Y154" s="36"/>
      <c r="Z154" s="36"/>
      <c r="AA154" s="38"/>
      <c r="AB154" s="469"/>
      <c r="AC154" s="469"/>
    </row>
    <row r="155" spans="1:29" ht="18" customHeight="1" thickTop="1">
      <c r="A155" s="112"/>
      <c r="B155" s="847" t="s">
        <v>62</v>
      </c>
      <c r="C155" s="848"/>
      <c r="D155" s="857">
        <f t="shared" ref="D155:AA155" si="22">SUM(D141:D154)</f>
        <v>5</v>
      </c>
      <c r="E155" s="851">
        <f t="shared" si="22"/>
        <v>18</v>
      </c>
      <c r="F155" s="861">
        <f t="shared" si="22"/>
        <v>51</v>
      </c>
      <c r="G155" s="859">
        <f t="shared" si="22"/>
        <v>272</v>
      </c>
      <c r="H155" s="851">
        <f t="shared" si="22"/>
        <v>104</v>
      </c>
      <c r="I155" s="851">
        <f t="shared" si="22"/>
        <v>0</v>
      </c>
      <c r="J155" s="851">
        <f t="shared" si="22"/>
        <v>0</v>
      </c>
      <c r="K155" s="861">
        <f t="shared" si="22"/>
        <v>168</v>
      </c>
      <c r="L155" s="84">
        <f t="shared" si="22"/>
        <v>24</v>
      </c>
      <c r="M155" s="85">
        <f t="shared" si="22"/>
        <v>0</v>
      </c>
      <c r="N155" s="85">
        <f t="shared" si="22"/>
        <v>0</v>
      </c>
      <c r="O155" s="86">
        <f t="shared" si="22"/>
        <v>48</v>
      </c>
      <c r="P155" s="84">
        <f t="shared" si="22"/>
        <v>64</v>
      </c>
      <c r="Q155" s="85">
        <f t="shared" si="22"/>
        <v>0</v>
      </c>
      <c r="R155" s="85">
        <f t="shared" si="22"/>
        <v>0</v>
      </c>
      <c r="S155" s="87">
        <f t="shared" si="22"/>
        <v>80</v>
      </c>
      <c r="T155" s="88">
        <f t="shared" si="22"/>
        <v>16</v>
      </c>
      <c r="U155" s="85">
        <f t="shared" si="22"/>
        <v>0</v>
      </c>
      <c r="V155" s="85">
        <f t="shared" si="22"/>
        <v>0</v>
      </c>
      <c r="W155" s="86">
        <f t="shared" si="22"/>
        <v>40</v>
      </c>
      <c r="X155" s="84">
        <f t="shared" si="22"/>
        <v>0</v>
      </c>
      <c r="Y155" s="85">
        <f t="shared" si="22"/>
        <v>0</v>
      </c>
      <c r="Z155" s="85">
        <f t="shared" si="22"/>
        <v>0</v>
      </c>
      <c r="AA155" s="87">
        <f t="shared" si="22"/>
        <v>0</v>
      </c>
      <c r="AB155" s="469"/>
      <c r="AC155" s="469"/>
    </row>
    <row r="156" spans="1:29" ht="18" customHeight="1" thickBot="1">
      <c r="A156" s="118"/>
      <c r="B156" s="849"/>
      <c r="C156" s="850"/>
      <c r="D156" s="858"/>
      <c r="E156" s="852"/>
      <c r="F156" s="862"/>
      <c r="G156" s="860"/>
      <c r="H156" s="852"/>
      <c r="I156" s="852"/>
      <c r="J156" s="852"/>
      <c r="K156" s="862"/>
      <c r="L156" s="838">
        <f>SUM(L155:O155)</f>
        <v>72</v>
      </c>
      <c r="M156" s="839"/>
      <c r="N156" s="839"/>
      <c r="O156" s="840"/>
      <c r="P156" s="838">
        <f>SUM(P155:S155)</f>
        <v>144</v>
      </c>
      <c r="Q156" s="839"/>
      <c r="R156" s="839"/>
      <c r="S156" s="840"/>
      <c r="T156" s="838">
        <f>SUM(T155:W155)</f>
        <v>56</v>
      </c>
      <c r="U156" s="839"/>
      <c r="V156" s="839"/>
      <c r="W156" s="840"/>
      <c r="X156" s="838">
        <f>SUM(X155:AA155)</f>
        <v>0</v>
      </c>
      <c r="Y156" s="839"/>
      <c r="Z156" s="839"/>
      <c r="AA156" s="840"/>
      <c r="AB156" s="469"/>
      <c r="AC156" s="469"/>
    </row>
    <row r="157" spans="1:29" ht="18" customHeight="1">
      <c r="A157" s="618" t="s">
        <v>253</v>
      </c>
      <c r="B157" s="619"/>
      <c r="C157" s="620"/>
      <c r="D157" s="801" t="s">
        <v>39</v>
      </c>
      <c r="E157" s="765" t="s">
        <v>40</v>
      </c>
      <c r="F157" s="783" t="s">
        <v>12</v>
      </c>
      <c r="G157" s="816" t="s">
        <v>30</v>
      </c>
      <c r="H157" s="567" t="s">
        <v>41</v>
      </c>
      <c r="I157" s="567" t="s">
        <v>42</v>
      </c>
      <c r="J157" s="567" t="s">
        <v>46</v>
      </c>
      <c r="K157" s="568" t="s">
        <v>44</v>
      </c>
      <c r="L157" s="760" t="s">
        <v>199</v>
      </c>
      <c r="M157" s="761"/>
      <c r="N157" s="761"/>
      <c r="O157" s="653"/>
      <c r="P157" s="760" t="s">
        <v>200</v>
      </c>
      <c r="Q157" s="761"/>
      <c r="R157" s="761"/>
      <c r="S157" s="762"/>
      <c r="T157" s="767" t="s">
        <v>201</v>
      </c>
      <c r="U157" s="761"/>
      <c r="V157" s="761"/>
      <c r="W157" s="653"/>
      <c r="X157" s="760" t="s">
        <v>202</v>
      </c>
      <c r="Y157" s="761"/>
      <c r="Z157" s="761"/>
      <c r="AA157" s="762"/>
      <c r="AB157" s="469"/>
      <c r="AC157" s="469"/>
    </row>
    <row r="158" spans="1:29" ht="18" customHeight="1">
      <c r="A158" s="618"/>
      <c r="B158" s="619"/>
      <c r="C158" s="620"/>
      <c r="D158" s="802"/>
      <c r="E158" s="765"/>
      <c r="F158" s="784"/>
      <c r="G158" s="781"/>
      <c r="H158" s="567"/>
      <c r="I158" s="567"/>
      <c r="J158" s="567"/>
      <c r="K158" s="568"/>
      <c r="L158" s="569" t="s">
        <v>41</v>
      </c>
      <c r="M158" s="570" t="s">
        <v>42</v>
      </c>
      <c r="N158" s="776" t="s">
        <v>46</v>
      </c>
      <c r="O158" s="43" t="s">
        <v>203</v>
      </c>
      <c r="P158" s="569" t="s">
        <v>41</v>
      </c>
      <c r="Q158" s="570" t="s">
        <v>42</v>
      </c>
      <c r="R158" s="776" t="s">
        <v>46</v>
      </c>
      <c r="S158" s="43" t="s">
        <v>203</v>
      </c>
      <c r="T158" s="569" t="s">
        <v>41</v>
      </c>
      <c r="U158" s="570" t="s">
        <v>42</v>
      </c>
      <c r="V158" s="776" t="s">
        <v>46</v>
      </c>
      <c r="W158" s="43" t="s">
        <v>203</v>
      </c>
      <c r="X158" s="569" t="s">
        <v>41</v>
      </c>
      <c r="Y158" s="570" t="s">
        <v>42</v>
      </c>
      <c r="Z158" s="776" t="s">
        <v>46</v>
      </c>
      <c r="AA158" s="43" t="s">
        <v>203</v>
      </c>
      <c r="AB158" s="469"/>
      <c r="AC158" s="469"/>
    </row>
    <row r="159" spans="1:29" ht="18" customHeight="1" thickBot="1">
      <c r="A159" s="618"/>
      <c r="B159" s="619"/>
      <c r="C159" s="620"/>
      <c r="D159" s="803"/>
      <c r="E159" s="766"/>
      <c r="F159" s="785"/>
      <c r="G159" s="782"/>
      <c r="H159" s="580"/>
      <c r="I159" s="580"/>
      <c r="J159" s="580"/>
      <c r="K159" s="591"/>
      <c r="L159" s="786"/>
      <c r="M159" s="580"/>
      <c r="N159" s="777"/>
      <c r="O159" s="455" t="s">
        <v>83</v>
      </c>
      <c r="P159" s="786"/>
      <c r="Q159" s="580"/>
      <c r="R159" s="777"/>
      <c r="S159" s="455" t="s">
        <v>83</v>
      </c>
      <c r="T159" s="786"/>
      <c r="U159" s="580"/>
      <c r="V159" s="777"/>
      <c r="W159" s="455" t="s">
        <v>83</v>
      </c>
      <c r="X159" s="786"/>
      <c r="Y159" s="580"/>
      <c r="Z159" s="777"/>
      <c r="AA159" s="455" t="s">
        <v>83</v>
      </c>
      <c r="AB159" s="469"/>
      <c r="AC159" s="469"/>
    </row>
    <row r="160" spans="1:29" ht="18" customHeight="1">
      <c r="A160" s="618"/>
      <c r="B160" s="619"/>
      <c r="C160" s="620"/>
      <c r="D160" s="863">
        <f>SUM(D49,D103,D155)</f>
        <v>8</v>
      </c>
      <c r="E160" s="863">
        <f>SUM(E49,E103,E155)</f>
        <v>43</v>
      </c>
      <c r="F160" s="863">
        <f>SUM(F49,F103,F155)</f>
        <v>90</v>
      </c>
      <c r="G160" s="763">
        <f t="shared" ref="G160:W160" si="23">G155+G103+G49</f>
        <v>608</v>
      </c>
      <c r="H160" s="763">
        <f t="shared" si="23"/>
        <v>272</v>
      </c>
      <c r="I160" s="763">
        <f t="shared" si="23"/>
        <v>16</v>
      </c>
      <c r="J160" s="763">
        <f t="shared" si="23"/>
        <v>80</v>
      </c>
      <c r="K160" s="763">
        <f t="shared" si="23"/>
        <v>240</v>
      </c>
      <c r="L160" s="482">
        <f t="shared" si="23"/>
        <v>96</v>
      </c>
      <c r="M160" s="482">
        <f t="shared" si="23"/>
        <v>16</v>
      </c>
      <c r="N160" s="482">
        <f t="shared" si="23"/>
        <v>64</v>
      </c>
      <c r="O160" s="482">
        <f t="shared" si="23"/>
        <v>80</v>
      </c>
      <c r="P160" s="482">
        <f t="shared" si="23"/>
        <v>136</v>
      </c>
      <c r="Q160" s="482">
        <f t="shared" si="23"/>
        <v>0</v>
      </c>
      <c r="R160" s="482">
        <f t="shared" si="23"/>
        <v>0</v>
      </c>
      <c r="S160" s="482">
        <f t="shared" si="23"/>
        <v>120</v>
      </c>
      <c r="T160" s="482">
        <f t="shared" si="23"/>
        <v>40</v>
      </c>
      <c r="U160" s="482">
        <f t="shared" si="23"/>
        <v>0</v>
      </c>
      <c r="V160" s="482">
        <f t="shared" si="23"/>
        <v>16</v>
      </c>
      <c r="W160" s="482">
        <f t="shared" si="23"/>
        <v>40</v>
      </c>
      <c r="X160" s="482">
        <f>SUM(X103,X155)</f>
        <v>0</v>
      </c>
      <c r="Y160" s="483">
        <f>SUM(Y103,Y155)</f>
        <v>0</v>
      </c>
      <c r="Z160" s="483">
        <f>SUM(Z103,Z155)</f>
        <v>0</v>
      </c>
      <c r="AA160" s="484">
        <f>SUM(AA103,AA155)</f>
        <v>0</v>
      </c>
      <c r="AB160" s="469"/>
      <c r="AC160" s="481" t="s">
        <v>64</v>
      </c>
    </row>
    <row r="161" spans="1:29" ht="18" customHeight="1" thickBot="1">
      <c r="A161" s="618"/>
      <c r="B161" s="619"/>
      <c r="C161" s="620"/>
      <c r="D161" s="864"/>
      <c r="E161" s="864"/>
      <c r="F161" s="864"/>
      <c r="G161" s="764"/>
      <c r="H161" s="764"/>
      <c r="I161" s="764"/>
      <c r="J161" s="764"/>
      <c r="K161" s="764"/>
      <c r="L161" s="814">
        <f>SUM(L160:O160)</f>
        <v>256</v>
      </c>
      <c r="M161" s="651"/>
      <c r="N161" s="651"/>
      <c r="O161" s="815"/>
      <c r="P161" s="814">
        <f>SUM(P160:S160)</f>
        <v>256</v>
      </c>
      <c r="Q161" s="651"/>
      <c r="R161" s="651"/>
      <c r="S161" s="815"/>
      <c r="T161" s="814">
        <f>SUM(T160:W160)</f>
        <v>96</v>
      </c>
      <c r="U161" s="651"/>
      <c r="V161" s="651"/>
      <c r="W161" s="815"/>
      <c r="X161" s="814">
        <f>SUM(X160:AA160)</f>
        <v>0</v>
      </c>
      <c r="Y161" s="651"/>
      <c r="Z161" s="651"/>
      <c r="AA161" s="815"/>
      <c r="AB161" s="469"/>
      <c r="AC161" s="481">
        <f>SUM(L161:AA161)</f>
        <v>608</v>
      </c>
    </row>
    <row r="162" spans="1:29" ht="18" customHeight="1">
      <c r="A162" s="618"/>
      <c r="B162" s="619"/>
      <c r="C162" s="620"/>
      <c r="D162" s="807" t="s">
        <v>65</v>
      </c>
      <c r="E162" s="808"/>
      <c r="F162" s="809"/>
      <c r="G162" s="653" t="s">
        <v>66</v>
      </c>
      <c r="H162" s="562"/>
      <c r="I162" s="562"/>
      <c r="J162" s="562"/>
      <c r="K162" s="563"/>
      <c r="L162" s="773">
        <v>3</v>
      </c>
      <c r="M162" s="774"/>
      <c r="N162" s="774"/>
      <c r="O162" s="775"/>
      <c r="P162" s="773">
        <v>4</v>
      </c>
      <c r="Q162" s="774"/>
      <c r="R162" s="774"/>
      <c r="S162" s="775"/>
      <c r="T162" s="773">
        <v>1</v>
      </c>
      <c r="U162" s="774"/>
      <c r="V162" s="774"/>
      <c r="W162" s="775"/>
      <c r="X162" s="773">
        <v>0</v>
      </c>
      <c r="Y162" s="774"/>
      <c r="Z162" s="774"/>
      <c r="AA162" s="775"/>
      <c r="AB162" s="469"/>
      <c r="AC162" s="481">
        <f>SUM(L162:AA162)</f>
        <v>8</v>
      </c>
    </row>
    <row r="163" spans="1:29" ht="18" customHeight="1">
      <c r="A163" s="618"/>
      <c r="B163" s="619"/>
      <c r="C163" s="620"/>
      <c r="D163" s="810"/>
      <c r="E163" s="530"/>
      <c r="F163" s="811"/>
      <c r="G163" s="638" t="s">
        <v>67</v>
      </c>
      <c r="H163" s="639"/>
      <c r="I163" s="639"/>
      <c r="J163" s="639"/>
      <c r="K163" s="640"/>
      <c r="L163" s="841">
        <v>14</v>
      </c>
      <c r="M163" s="842"/>
      <c r="N163" s="842"/>
      <c r="O163" s="843"/>
      <c r="P163" s="841">
        <v>20</v>
      </c>
      <c r="Q163" s="842"/>
      <c r="R163" s="842"/>
      <c r="S163" s="843"/>
      <c r="T163" s="841">
        <v>10</v>
      </c>
      <c r="U163" s="842"/>
      <c r="V163" s="842"/>
      <c r="W163" s="843"/>
      <c r="X163" s="841">
        <v>0</v>
      </c>
      <c r="Y163" s="842"/>
      <c r="Z163" s="842"/>
      <c r="AA163" s="843"/>
      <c r="AB163" s="469"/>
      <c r="AC163" s="481">
        <f>SUM(L163:AA163)</f>
        <v>44</v>
      </c>
    </row>
    <row r="164" spans="1:29" ht="18" customHeight="1" thickBot="1">
      <c r="A164" s="618"/>
      <c r="B164" s="619"/>
      <c r="C164" s="620"/>
      <c r="D164" s="812"/>
      <c r="E164" s="541"/>
      <c r="F164" s="813"/>
      <c r="G164" s="638" t="s">
        <v>12</v>
      </c>
      <c r="H164" s="639"/>
      <c r="I164" s="639"/>
      <c r="J164" s="639"/>
      <c r="K164" s="640"/>
      <c r="L164" s="770">
        <v>30</v>
      </c>
      <c r="M164" s="771"/>
      <c r="N164" s="771"/>
      <c r="O164" s="772"/>
      <c r="P164" s="770">
        <v>30</v>
      </c>
      <c r="Q164" s="771"/>
      <c r="R164" s="771"/>
      <c r="S164" s="772"/>
      <c r="T164" s="770">
        <v>30</v>
      </c>
      <c r="U164" s="771"/>
      <c r="V164" s="771"/>
      <c r="W164" s="772"/>
      <c r="X164" s="770">
        <v>0</v>
      </c>
      <c r="Y164" s="771"/>
      <c r="Z164" s="771"/>
      <c r="AA164" s="772"/>
      <c r="AB164" s="469"/>
      <c r="AC164" s="481">
        <f>SUM(L164:AA164)</f>
        <v>90</v>
      </c>
    </row>
    <row r="165" spans="1:29" ht="18" customHeight="1">
      <c r="A165" s="463"/>
      <c r="B165" s="464"/>
      <c r="C165" s="464"/>
      <c r="D165" s="464"/>
      <c r="E165" s="464"/>
      <c r="F165" s="464"/>
      <c r="G165" s="464"/>
      <c r="H165" s="464"/>
      <c r="I165" s="464"/>
      <c r="J165" s="464"/>
      <c r="K165" s="464"/>
      <c r="L165" s="464"/>
      <c r="M165" s="464"/>
      <c r="N165" s="464"/>
      <c r="O165" s="44"/>
      <c r="P165" s="463"/>
      <c r="Q165" s="464"/>
      <c r="R165" s="464"/>
      <c r="S165" s="464"/>
      <c r="T165" s="495" t="s">
        <v>267</v>
      </c>
      <c r="U165" s="464"/>
      <c r="V165" s="464"/>
      <c r="W165" s="464"/>
      <c r="X165" s="464"/>
      <c r="Y165" s="464"/>
      <c r="Z165" s="464"/>
      <c r="AA165" s="44"/>
      <c r="AB165" s="469"/>
      <c r="AC165" s="469"/>
    </row>
    <row r="166" spans="1:29" ht="18" customHeight="1">
      <c r="A166" s="487" t="s">
        <v>209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  <c r="P166" s="190"/>
      <c r="Q166" s="3"/>
      <c r="R166" s="454"/>
      <c r="S166" s="191"/>
      <c r="T166" s="494"/>
      <c r="U166" s="191"/>
      <c r="V166" s="191"/>
      <c r="W166" s="191"/>
      <c r="X166" s="45"/>
      <c r="Y166" s="97"/>
      <c r="Z166" s="191"/>
      <c r="AA166" s="46"/>
      <c r="AB166" s="469"/>
      <c r="AC166" s="469"/>
    </row>
    <row r="167" spans="1:29" ht="18" customHeight="1">
      <c r="A167" s="190"/>
      <c r="B167" s="191" t="str">
        <f>B115</f>
        <v xml:space="preserve">1. Studenta obowiązuje na I roku udział we wszystkich zajęciach, na latach wyższych udział we wszystkich ćwiczeniach </v>
      </c>
      <c r="C167" s="191"/>
      <c r="D167" s="191"/>
      <c r="E167" s="191"/>
      <c r="F167" s="191"/>
      <c r="G167" s="191"/>
      <c r="H167" s="191"/>
      <c r="I167" s="191"/>
      <c r="J167" s="191"/>
      <c r="K167" s="191"/>
      <c r="L167" s="191"/>
      <c r="M167" s="191"/>
      <c r="N167" s="191"/>
      <c r="O167" s="46"/>
      <c r="P167" s="451"/>
      <c r="Q167" s="99" t="s">
        <v>71</v>
      </c>
      <c r="R167" s="454"/>
      <c r="S167" s="452"/>
      <c r="T167" s="493"/>
      <c r="U167" s="452"/>
      <c r="V167" s="452"/>
      <c r="W167" s="452"/>
      <c r="X167" s="452"/>
      <c r="Y167" s="452"/>
      <c r="Z167" s="452"/>
      <c r="AA167" s="453"/>
      <c r="AB167" s="469"/>
      <c r="AC167" s="469"/>
    </row>
    <row r="168" spans="1:29" ht="18" customHeight="1">
      <c r="A168" s="73"/>
      <c r="B168" s="191" t="str">
        <f>B116</f>
        <v xml:space="preserve">    (audytoryjne, laboratoryjne, projektowe i seminaria)</v>
      </c>
      <c r="C168" s="191"/>
      <c r="D168" s="191"/>
      <c r="E168" s="191"/>
      <c r="F168" s="191"/>
      <c r="G168" s="191"/>
      <c r="H168" s="191"/>
      <c r="I168" s="191"/>
      <c r="J168" s="191"/>
      <c r="K168" s="191"/>
      <c r="L168" s="191"/>
      <c r="M168" s="191"/>
      <c r="N168" s="191"/>
      <c r="O168" s="46"/>
      <c r="P168" s="451"/>
      <c r="Q168" s="3" t="s">
        <v>41</v>
      </c>
      <c r="R168" s="48" t="s">
        <v>212</v>
      </c>
      <c r="S168" s="452"/>
      <c r="T168" s="452"/>
      <c r="U168" s="452"/>
      <c r="V168" s="452"/>
      <c r="W168" s="452"/>
      <c r="X168" s="452"/>
      <c r="Y168" s="452"/>
      <c r="Z168" s="452"/>
      <c r="AA168" s="453"/>
      <c r="AB168" s="469"/>
      <c r="AC168" s="469"/>
    </row>
    <row r="169" spans="1:29" ht="18" customHeight="1">
      <c r="A169" s="73"/>
      <c r="B169" s="191" t="str">
        <f>B117</f>
        <v>2. Studenta obowiazuje napisanie i obrona pracy dyplomowej (20 punktów ECTS)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  <c r="P169" s="451"/>
      <c r="Q169" s="3" t="s">
        <v>42</v>
      </c>
      <c r="R169" s="48" t="s">
        <v>214</v>
      </c>
      <c r="S169" s="452"/>
      <c r="T169" s="452"/>
      <c r="U169" s="74"/>
      <c r="V169" s="452"/>
      <c r="W169" s="452"/>
      <c r="X169" s="452"/>
      <c r="Y169" s="452"/>
      <c r="Z169" s="452"/>
      <c r="AA169" s="453"/>
      <c r="AB169" s="469"/>
      <c r="AC169" s="469"/>
    </row>
    <row r="170" spans="1:29" ht="18" customHeight="1">
      <c r="A170" s="73"/>
      <c r="B170" s="19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  <c r="P170" s="451"/>
      <c r="Q170" s="3" t="s">
        <v>46</v>
      </c>
      <c r="R170" s="48" t="s">
        <v>215</v>
      </c>
      <c r="S170" s="452"/>
      <c r="T170" s="452"/>
      <c r="U170" s="452"/>
      <c r="V170" s="452"/>
      <c r="W170" s="452"/>
      <c r="X170" s="452"/>
      <c r="Y170" s="452"/>
      <c r="Z170" s="452"/>
      <c r="AA170" s="453"/>
      <c r="AB170" s="469"/>
      <c r="AC170" s="469"/>
    </row>
    <row r="171" spans="1:29" ht="18" customHeight="1">
      <c r="A171" s="73"/>
      <c r="B171" s="49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  <c r="P171" s="451"/>
      <c r="Q171" s="3" t="s">
        <v>203</v>
      </c>
      <c r="R171" s="48" t="s">
        <v>216</v>
      </c>
      <c r="S171" s="452"/>
      <c r="T171" s="452"/>
      <c r="U171" s="452"/>
      <c r="V171" s="452"/>
      <c r="W171" s="452"/>
      <c r="X171" s="452"/>
      <c r="Y171" s="452"/>
      <c r="Z171" s="452"/>
      <c r="AA171" s="453"/>
      <c r="AB171" s="469"/>
      <c r="AC171" s="469"/>
    </row>
    <row r="172" spans="1:29" ht="18" customHeight="1">
      <c r="A172" s="73"/>
      <c r="B172" s="4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  <c r="P172" s="451"/>
      <c r="Q172" s="3" t="s">
        <v>83</v>
      </c>
      <c r="R172" s="48" t="s">
        <v>217</v>
      </c>
      <c r="S172" s="452"/>
      <c r="T172" s="452"/>
      <c r="U172" s="452"/>
      <c r="V172" s="74"/>
      <c r="W172" s="74"/>
      <c r="X172" s="74"/>
      <c r="Y172" s="74"/>
      <c r="Z172" s="452"/>
      <c r="AA172" s="453"/>
      <c r="AB172" s="469"/>
      <c r="AC172" s="469"/>
    </row>
    <row r="173" spans="1:29" ht="18" customHeight="1">
      <c r="A173" s="73"/>
      <c r="B173" s="75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  <c r="P173" s="451"/>
      <c r="Q173" s="3" t="s">
        <v>218</v>
      </c>
      <c r="R173" s="48" t="s">
        <v>219</v>
      </c>
      <c r="S173" s="452"/>
      <c r="T173" s="452"/>
      <c r="U173" s="452"/>
      <c r="V173" s="452"/>
      <c r="W173" s="452"/>
      <c r="X173" s="452"/>
      <c r="Y173" s="452"/>
      <c r="Z173" s="452"/>
      <c r="AA173" s="453"/>
      <c r="AB173" s="469"/>
      <c r="AC173" s="469"/>
    </row>
    <row r="174" spans="1:29" ht="18" customHeight="1">
      <c r="A174" s="73"/>
      <c r="B174" s="9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  <c r="P174" s="451"/>
      <c r="Q174" s="509"/>
      <c r="R174" s="448" t="s">
        <v>220</v>
      </c>
      <c r="S174" s="3" t="s">
        <v>221</v>
      </c>
      <c r="T174" s="452"/>
      <c r="U174" s="452"/>
      <c r="V174" s="452"/>
      <c r="W174" s="452"/>
      <c r="X174" s="452"/>
      <c r="Y174" s="452"/>
      <c r="Z174" s="452"/>
      <c r="AA174" s="453"/>
      <c r="AB174" s="469"/>
      <c r="AC174" s="469"/>
    </row>
    <row r="175" spans="1:29" ht="18" customHeight="1" thickBot="1">
      <c r="A175" s="52"/>
      <c r="B175" s="53"/>
      <c r="C175" s="53"/>
      <c r="D175" s="53"/>
      <c r="E175" s="54"/>
      <c r="F175" s="54"/>
      <c r="G175" s="54"/>
      <c r="H175" s="54"/>
      <c r="I175" s="54"/>
      <c r="J175" s="54"/>
      <c r="K175" s="53"/>
      <c r="L175" s="53"/>
      <c r="M175" s="53"/>
      <c r="N175" s="53"/>
      <c r="O175" s="55"/>
      <c r="P175" s="826" t="s">
        <v>145</v>
      </c>
      <c r="Q175" s="827"/>
      <c r="R175" s="827"/>
      <c r="S175" s="827"/>
      <c r="T175" s="827"/>
      <c r="U175" s="827"/>
      <c r="V175" s="827"/>
      <c r="W175" s="827"/>
      <c r="X175" s="827"/>
      <c r="Y175" s="827"/>
      <c r="Z175" s="827"/>
      <c r="AA175" s="828"/>
      <c r="AB175" s="469"/>
      <c r="AC175" s="469"/>
    </row>
    <row r="176" spans="1:29" ht="18" customHeight="1" thickBot="1">
      <c r="A176" s="469"/>
      <c r="B176" s="469"/>
      <c r="C176" s="469"/>
      <c r="D176" s="469"/>
      <c r="E176" s="469"/>
      <c r="F176" s="469"/>
      <c r="G176" s="469"/>
      <c r="H176" s="469"/>
      <c r="I176" s="469"/>
      <c r="J176" s="469"/>
      <c r="K176" s="469"/>
      <c r="L176" s="469"/>
      <c r="M176" s="469"/>
      <c r="N176" s="469"/>
      <c r="O176" s="469"/>
      <c r="P176" s="469"/>
      <c r="Q176" s="469"/>
      <c r="R176" s="469"/>
      <c r="S176" s="469"/>
      <c r="T176" s="469"/>
      <c r="U176" s="469"/>
      <c r="V176" s="469"/>
      <c r="W176" s="469"/>
      <c r="X176" s="469"/>
      <c r="Y176" s="469"/>
      <c r="Z176" s="469"/>
      <c r="AA176" s="469"/>
      <c r="AB176" s="469"/>
      <c r="AC176" s="469"/>
    </row>
    <row r="177" spans="1:27" ht="18" customHeight="1">
      <c r="A177" s="463"/>
      <c r="B177" s="464"/>
      <c r="C177" s="465"/>
      <c r="D177" s="518" t="str">
        <f>D125</f>
        <v>PLAN STUDIÓW NR VIII</v>
      </c>
      <c r="E177" s="519"/>
      <c r="F177" s="519"/>
      <c r="G177" s="519"/>
      <c r="H177" s="519"/>
      <c r="I177" s="519"/>
      <c r="J177" s="519"/>
      <c r="K177" s="519"/>
      <c r="L177" s="519"/>
      <c r="M177" s="519"/>
      <c r="N177" s="519"/>
      <c r="O177" s="519"/>
      <c r="P177" s="519"/>
      <c r="Q177" s="519"/>
      <c r="R177" s="519"/>
      <c r="S177" s="797"/>
      <c r="T177" s="526"/>
      <c r="U177" s="527"/>
      <c r="V177" s="527"/>
      <c r="W177" s="527"/>
      <c r="X177" s="527"/>
      <c r="Y177" s="527"/>
      <c r="Z177" s="527"/>
      <c r="AA177" s="528"/>
    </row>
    <row r="178" spans="1:27" ht="18" customHeight="1">
      <c r="A178" s="529" t="s">
        <v>18</v>
      </c>
      <c r="B178" s="530"/>
      <c r="C178" s="531"/>
      <c r="D178" s="522"/>
      <c r="E178" s="523"/>
      <c r="F178" s="523"/>
      <c r="G178" s="523"/>
      <c r="H178" s="523"/>
      <c r="I178" s="523"/>
      <c r="J178" s="523"/>
      <c r="K178" s="523"/>
      <c r="L178" s="523"/>
      <c r="M178" s="523"/>
      <c r="N178" s="523"/>
      <c r="O178" s="523"/>
      <c r="P178" s="523"/>
      <c r="Q178" s="523"/>
      <c r="R178" s="523"/>
      <c r="S178" s="798"/>
      <c r="T178" s="829"/>
      <c r="U178" s="830"/>
      <c r="V178" s="830"/>
      <c r="W178" s="830"/>
      <c r="X178" s="830"/>
      <c r="Y178" s="830"/>
      <c r="Z178" s="830"/>
      <c r="AA178" s="831"/>
    </row>
    <row r="179" spans="1:27" ht="18" customHeight="1">
      <c r="A179" s="529" t="s">
        <v>19</v>
      </c>
      <c r="B179" s="530"/>
      <c r="C179" s="531"/>
      <c r="D179" s="522"/>
      <c r="E179" s="523"/>
      <c r="F179" s="523"/>
      <c r="G179" s="523"/>
      <c r="H179" s="523"/>
      <c r="I179" s="523"/>
      <c r="J179" s="523"/>
      <c r="K179" s="523"/>
      <c r="L179" s="523"/>
      <c r="M179" s="523"/>
      <c r="N179" s="523"/>
      <c r="O179" s="523"/>
      <c r="P179" s="523"/>
      <c r="Q179" s="523"/>
      <c r="R179" s="523"/>
      <c r="S179" s="798"/>
      <c r="T179" s="829"/>
      <c r="U179" s="830"/>
      <c r="V179" s="830"/>
      <c r="W179" s="830"/>
      <c r="X179" s="830"/>
      <c r="Y179" s="830"/>
      <c r="Z179" s="830"/>
      <c r="AA179" s="831"/>
    </row>
    <row r="180" spans="1:27" ht="18" customHeight="1">
      <c r="A180" s="529"/>
      <c r="B180" s="530"/>
      <c r="C180" s="531"/>
      <c r="D180" s="191" t="s">
        <v>3</v>
      </c>
      <c r="E180" s="454"/>
      <c r="F180" s="454"/>
      <c r="G180" s="454"/>
      <c r="H180" s="99" t="str">
        <f>H128</f>
        <v>PROFIL OGÓLNOAKADEMICKI</v>
      </c>
      <c r="I180" s="469"/>
      <c r="J180" s="98"/>
      <c r="K180" s="98"/>
      <c r="L180" s="98"/>
      <c r="M180" s="98"/>
      <c r="N180" s="98"/>
      <c r="O180" s="98"/>
      <c r="P180" s="3"/>
      <c r="Q180" s="3"/>
      <c r="R180" s="3"/>
      <c r="S180" s="4"/>
      <c r="T180" s="537"/>
      <c r="U180" s="530"/>
      <c r="V180" s="530"/>
      <c r="W180" s="530"/>
      <c r="X180" s="530"/>
      <c r="Y180" s="530"/>
      <c r="Z180" s="530"/>
      <c r="AA180" s="539"/>
    </row>
    <row r="181" spans="1:27" ht="18" customHeight="1">
      <c r="A181" s="537"/>
      <c r="B181" s="530"/>
      <c r="C181" s="531"/>
      <c r="D181" s="191" t="s">
        <v>5</v>
      </c>
      <c r="E181" s="454"/>
      <c r="F181" s="454"/>
      <c r="G181" s="191"/>
      <c r="H181" s="99" t="str">
        <f>H129</f>
        <v>STUDIA DRUGIEGO STOPNIA (1,5-letnie)</v>
      </c>
      <c r="I181" s="469"/>
      <c r="J181" s="98"/>
      <c r="K181" s="98"/>
      <c r="L181" s="98"/>
      <c r="M181" s="98"/>
      <c r="N181" s="98"/>
      <c r="O181" s="98"/>
      <c r="P181" s="3"/>
      <c r="Q181" s="3"/>
      <c r="R181" s="3"/>
      <c r="S181" s="4"/>
      <c r="T181" s="534"/>
      <c r="U181" s="535"/>
      <c r="V181" s="535"/>
      <c r="W181" s="535"/>
      <c r="X181" s="535"/>
      <c r="Y181" s="535"/>
      <c r="Z181" s="535"/>
      <c r="AA181" s="536"/>
    </row>
    <row r="182" spans="1:27" ht="18" customHeight="1">
      <c r="A182" s="537" t="s">
        <v>193</v>
      </c>
      <c r="B182" s="530"/>
      <c r="C182" s="531"/>
      <c r="D182" s="191" t="s">
        <v>7</v>
      </c>
      <c r="E182" s="454"/>
      <c r="F182" s="454"/>
      <c r="G182" s="191"/>
      <c r="H182" s="99" t="str">
        <f>H130</f>
        <v>STUDIA NIESTACJONARNE</v>
      </c>
      <c r="I182" s="469"/>
      <c r="J182" s="98"/>
      <c r="K182" s="98"/>
      <c r="L182" s="98"/>
      <c r="M182" s="98"/>
      <c r="N182" s="98"/>
      <c r="O182" s="98"/>
      <c r="P182" s="3"/>
      <c r="Q182" s="3"/>
      <c r="R182" s="3"/>
      <c r="S182" s="4"/>
      <c r="T182" s="823"/>
      <c r="U182" s="824"/>
      <c r="V182" s="824"/>
      <c r="W182" s="824"/>
      <c r="X182" s="824"/>
      <c r="Y182" s="824"/>
      <c r="Z182" s="824"/>
      <c r="AA182" s="825"/>
    </row>
    <row r="183" spans="1:27" ht="18" customHeight="1">
      <c r="A183" s="534" t="s">
        <v>22</v>
      </c>
      <c r="B183" s="535"/>
      <c r="C183" s="538"/>
      <c r="D183" s="191" t="s">
        <v>1</v>
      </c>
      <c r="E183" s="191"/>
      <c r="F183" s="191"/>
      <c r="G183" s="191"/>
      <c r="H183" s="99" t="str">
        <f>H131</f>
        <v>INŻYNIERIA ŚRODOWISKA</v>
      </c>
      <c r="I183" s="469"/>
      <c r="J183" s="98"/>
      <c r="K183" s="98"/>
      <c r="L183" s="98"/>
      <c r="M183" s="98"/>
      <c r="N183" s="98"/>
      <c r="O183" s="98"/>
      <c r="P183" s="3"/>
      <c r="Q183" s="3"/>
      <c r="R183" s="3"/>
      <c r="S183" s="4"/>
      <c r="T183" s="823" t="s">
        <v>194</v>
      </c>
      <c r="U183" s="824"/>
      <c r="V183" s="824"/>
      <c r="W183" s="824"/>
      <c r="X183" s="824"/>
      <c r="Y183" s="824"/>
      <c r="Z183" s="824"/>
      <c r="AA183" s="825"/>
    </row>
    <row r="184" spans="1:27" ht="18" customHeight="1">
      <c r="A184" s="537" t="s">
        <v>24</v>
      </c>
      <c r="B184" s="530"/>
      <c r="C184" s="531"/>
      <c r="D184" s="5" t="s">
        <v>195</v>
      </c>
      <c r="E184" s="191"/>
      <c r="F184" s="191"/>
      <c r="G184" s="191"/>
      <c r="H184" s="99" t="str">
        <f>H79</f>
        <v>KONWENCJONALNE I ODNAWIALNE ŹRÓDŁA ENERGII</v>
      </c>
      <c r="I184" s="469"/>
      <c r="J184" s="3"/>
      <c r="K184" s="98"/>
      <c r="L184" s="98"/>
      <c r="M184" s="98"/>
      <c r="N184" s="98"/>
      <c r="O184" s="98"/>
      <c r="P184" s="3"/>
      <c r="Q184" s="3"/>
      <c r="R184" s="3"/>
      <c r="S184" s="4"/>
      <c r="T184" s="823" t="s">
        <v>23</v>
      </c>
      <c r="U184" s="824"/>
      <c r="V184" s="824"/>
      <c r="W184" s="824"/>
      <c r="X184" s="824"/>
      <c r="Y184" s="824"/>
      <c r="Z184" s="824"/>
      <c r="AA184" s="825"/>
    </row>
    <row r="185" spans="1:27" ht="18" customHeight="1" thickBot="1">
      <c r="A185" s="458"/>
      <c r="B185" s="459"/>
      <c r="C185" s="460"/>
      <c r="D185" s="5"/>
      <c r="E185" s="191"/>
      <c r="F185" s="191"/>
      <c r="G185" s="191"/>
      <c r="H185" s="191"/>
      <c r="I185" s="2"/>
      <c r="J185" s="191"/>
      <c r="K185" s="2"/>
      <c r="L185" s="98"/>
      <c r="M185" s="98"/>
      <c r="N185" s="98"/>
      <c r="O185" s="98"/>
      <c r="P185" s="3"/>
      <c r="Q185" s="3"/>
      <c r="R185" s="3"/>
      <c r="S185" s="4"/>
      <c r="T185" s="543"/>
      <c r="U185" s="544"/>
      <c r="V185" s="544"/>
      <c r="W185" s="544"/>
      <c r="X185" s="544"/>
      <c r="Y185" s="544"/>
      <c r="Z185" s="544"/>
      <c r="AA185" s="545"/>
    </row>
    <row r="186" spans="1:27" ht="18" customHeight="1" thickBot="1">
      <c r="A186" s="833"/>
      <c r="B186" s="833"/>
      <c r="C186" s="833"/>
      <c r="D186" s="833"/>
      <c r="E186" s="833"/>
      <c r="F186" s="833"/>
      <c r="G186" s="833"/>
      <c r="H186" s="833"/>
      <c r="I186" s="833"/>
      <c r="J186" s="833"/>
      <c r="K186" s="833"/>
      <c r="L186" s="833"/>
      <c r="M186" s="833"/>
      <c r="N186" s="833"/>
      <c r="O186" s="833"/>
      <c r="P186" s="833"/>
      <c r="Q186" s="833"/>
      <c r="R186" s="833"/>
      <c r="S186" s="833"/>
      <c r="T186" s="833"/>
      <c r="U186" s="833"/>
      <c r="V186" s="833"/>
      <c r="W186" s="833"/>
      <c r="X186" s="833"/>
      <c r="Y186" s="833"/>
      <c r="Z186" s="833"/>
      <c r="AA186" s="833"/>
    </row>
    <row r="187" spans="1:27" ht="18" customHeight="1">
      <c r="A187" s="657" t="s">
        <v>222</v>
      </c>
      <c r="B187" s="737" t="s">
        <v>26</v>
      </c>
      <c r="C187" s="556"/>
      <c r="D187" s="555" t="s">
        <v>27</v>
      </c>
      <c r="E187" s="556"/>
      <c r="F187" s="557"/>
      <c r="G187" s="561" t="s">
        <v>28</v>
      </c>
      <c r="H187" s="562"/>
      <c r="I187" s="562"/>
      <c r="J187" s="562"/>
      <c r="K187" s="562"/>
      <c r="L187" s="561" t="s">
        <v>198</v>
      </c>
      <c r="M187" s="562"/>
      <c r="N187" s="562"/>
      <c r="O187" s="562"/>
      <c r="P187" s="562"/>
      <c r="Q187" s="562"/>
      <c r="R187" s="562"/>
      <c r="S187" s="562"/>
      <c r="T187" s="562"/>
      <c r="U187" s="562"/>
      <c r="V187" s="562"/>
      <c r="W187" s="562"/>
      <c r="X187" s="562"/>
      <c r="Y187" s="562"/>
      <c r="Z187" s="562"/>
      <c r="AA187" s="563"/>
    </row>
    <row r="188" spans="1:27" ht="18" customHeight="1">
      <c r="A188" s="658"/>
      <c r="B188" s="738"/>
      <c r="C188" s="559"/>
      <c r="D188" s="558"/>
      <c r="E188" s="559"/>
      <c r="F188" s="560"/>
      <c r="G188" s="780" t="s">
        <v>30</v>
      </c>
      <c r="H188" s="567" t="s">
        <v>31</v>
      </c>
      <c r="I188" s="567"/>
      <c r="J188" s="567"/>
      <c r="K188" s="568"/>
      <c r="L188" s="583" t="s">
        <v>199</v>
      </c>
      <c r="M188" s="585"/>
      <c r="N188" s="585"/>
      <c r="O188" s="638"/>
      <c r="P188" s="583" t="s">
        <v>200</v>
      </c>
      <c r="Q188" s="585"/>
      <c r="R188" s="585"/>
      <c r="S188" s="794"/>
      <c r="T188" s="564" t="s">
        <v>201</v>
      </c>
      <c r="U188" s="585"/>
      <c r="V188" s="585"/>
      <c r="W188" s="638"/>
      <c r="X188" s="583" t="s">
        <v>202</v>
      </c>
      <c r="Y188" s="585"/>
      <c r="Z188" s="585"/>
      <c r="AA188" s="794"/>
    </row>
    <row r="189" spans="1:27" ht="18" customHeight="1">
      <c r="A189" s="658"/>
      <c r="B189" s="738"/>
      <c r="C189" s="559"/>
      <c r="D189" s="572" t="s">
        <v>39</v>
      </c>
      <c r="E189" s="844" t="s">
        <v>40</v>
      </c>
      <c r="F189" s="783" t="s">
        <v>12</v>
      </c>
      <c r="G189" s="781"/>
      <c r="H189" s="567" t="s">
        <v>41</v>
      </c>
      <c r="I189" s="567" t="s">
        <v>42</v>
      </c>
      <c r="J189" s="567" t="s">
        <v>46</v>
      </c>
      <c r="K189" s="568" t="s">
        <v>44</v>
      </c>
      <c r="L189" s="820" t="s">
        <v>223</v>
      </c>
      <c r="M189" s="821"/>
      <c r="N189" s="821"/>
      <c r="O189" s="821"/>
      <c r="P189" s="821"/>
      <c r="Q189" s="821"/>
      <c r="R189" s="821"/>
      <c r="S189" s="821"/>
      <c r="T189" s="821"/>
      <c r="U189" s="821"/>
      <c r="V189" s="821"/>
      <c r="W189" s="821"/>
      <c r="X189" s="821"/>
      <c r="Y189" s="821"/>
      <c r="Z189" s="821"/>
      <c r="AA189" s="822"/>
    </row>
    <row r="190" spans="1:27" ht="18" customHeight="1">
      <c r="A190" s="658"/>
      <c r="B190" s="738"/>
      <c r="C190" s="559"/>
      <c r="D190" s="572"/>
      <c r="E190" s="845"/>
      <c r="F190" s="784"/>
      <c r="G190" s="781"/>
      <c r="H190" s="567"/>
      <c r="I190" s="567"/>
      <c r="J190" s="567"/>
      <c r="K190" s="568"/>
      <c r="L190" s="569" t="s">
        <v>41</v>
      </c>
      <c r="M190" s="570" t="s">
        <v>42</v>
      </c>
      <c r="N190" s="776" t="s">
        <v>46</v>
      </c>
      <c r="O190" s="7" t="s">
        <v>203</v>
      </c>
      <c r="P190" s="569" t="s">
        <v>41</v>
      </c>
      <c r="Q190" s="570" t="s">
        <v>42</v>
      </c>
      <c r="R190" s="776" t="s">
        <v>46</v>
      </c>
      <c r="S190" s="7" t="s">
        <v>203</v>
      </c>
      <c r="T190" s="569" t="s">
        <v>41</v>
      </c>
      <c r="U190" s="570" t="s">
        <v>42</v>
      </c>
      <c r="V190" s="776" t="s">
        <v>46</v>
      </c>
      <c r="W190" s="7" t="s">
        <v>203</v>
      </c>
      <c r="X190" s="569" t="s">
        <v>41</v>
      </c>
      <c r="Y190" s="570" t="s">
        <v>42</v>
      </c>
      <c r="Z190" s="776" t="s">
        <v>46</v>
      </c>
      <c r="AA190" s="7" t="s">
        <v>203</v>
      </c>
    </row>
    <row r="191" spans="1:27" ht="18" customHeight="1" thickBot="1">
      <c r="A191" s="659"/>
      <c r="B191" s="739"/>
      <c r="C191" s="643"/>
      <c r="D191" s="573"/>
      <c r="E191" s="846"/>
      <c r="F191" s="785"/>
      <c r="G191" s="782"/>
      <c r="H191" s="580"/>
      <c r="I191" s="580"/>
      <c r="J191" s="580"/>
      <c r="K191" s="591"/>
      <c r="L191" s="786"/>
      <c r="M191" s="580"/>
      <c r="N191" s="777"/>
      <c r="O191" s="455" t="s">
        <v>83</v>
      </c>
      <c r="P191" s="786"/>
      <c r="Q191" s="580"/>
      <c r="R191" s="777"/>
      <c r="S191" s="455" t="s">
        <v>83</v>
      </c>
      <c r="T191" s="786"/>
      <c r="U191" s="580"/>
      <c r="V191" s="777"/>
      <c r="W191" s="455" t="s">
        <v>83</v>
      </c>
      <c r="X191" s="786"/>
      <c r="Y191" s="580"/>
      <c r="Z191" s="777"/>
      <c r="AA191" s="455" t="s">
        <v>83</v>
      </c>
    </row>
    <row r="192" spans="1:27" ht="18" customHeight="1" thickBot="1">
      <c r="A192" s="105" t="s">
        <v>146</v>
      </c>
      <c r="B192" s="587" t="s">
        <v>240</v>
      </c>
      <c r="C192" s="587"/>
      <c r="D192" s="587"/>
      <c r="E192" s="587"/>
      <c r="F192" s="587"/>
      <c r="G192" s="587"/>
      <c r="H192" s="587"/>
      <c r="I192" s="587"/>
      <c r="J192" s="587"/>
      <c r="K192" s="587"/>
      <c r="L192" s="799"/>
      <c r="M192" s="799"/>
      <c r="N192" s="799"/>
      <c r="O192" s="799"/>
      <c r="P192" s="799"/>
      <c r="Q192" s="799"/>
      <c r="R192" s="799"/>
      <c r="S192" s="799"/>
      <c r="T192" s="799"/>
      <c r="U192" s="799"/>
      <c r="V192" s="799"/>
      <c r="W192" s="799"/>
      <c r="X192" s="799"/>
      <c r="Y192" s="799"/>
      <c r="Z192" s="799"/>
      <c r="AA192" s="800"/>
    </row>
    <row r="193" spans="1:29" ht="18" customHeight="1">
      <c r="A193" s="19" t="s">
        <v>50</v>
      </c>
      <c r="B193" s="726" t="s">
        <v>254</v>
      </c>
      <c r="C193" s="727"/>
      <c r="D193" s="9">
        <v>1</v>
      </c>
      <c r="E193" s="189">
        <v>2</v>
      </c>
      <c r="F193" s="305">
        <v>4</v>
      </c>
      <c r="G193" s="307">
        <f t="shared" ref="G193:G204" si="24">SUM(H193:K193)</f>
        <v>48</v>
      </c>
      <c r="H193" s="336">
        <f>(L193+P193+T193+X193)</f>
        <v>16</v>
      </c>
      <c r="I193" s="336">
        <f t="shared" ref="I193:K205" si="25">(M193+Q193+U193+Y193)</f>
        <v>0</v>
      </c>
      <c r="J193" s="336">
        <f t="shared" si="25"/>
        <v>16</v>
      </c>
      <c r="K193" s="336">
        <f t="shared" si="25"/>
        <v>16</v>
      </c>
      <c r="L193" s="309"/>
      <c r="M193" s="361"/>
      <c r="N193" s="310"/>
      <c r="O193" s="311"/>
      <c r="P193" s="510">
        <v>16</v>
      </c>
      <c r="Q193" s="341"/>
      <c r="R193" s="341">
        <v>16</v>
      </c>
      <c r="S193" s="342">
        <v>16</v>
      </c>
      <c r="T193" s="337"/>
      <c r="U193" s="341"/>
      <c r="V193" s="341"/>
      <c r="W193" s="342"/>
      <c r="X193" s="58"/>
      <c r="Y193" s="56"/>
      <c r="Z193" s="56"/>
      <c r="AA193" s="57"/>
      <c r="AB193" s="469"/>
      <c r="AC193" s="400"/>
    </row>
    <row r="194" spans="1:29" ht="18" customHeight="1">
      <c r="A194" s="28" t="s">
        <v>52</v>
      </c>
      <c r="B194" s="726" t="s">
        <v>255</v>
      </c>
      <c r="C194" s="727"/>
      <c r="D194" s="61"/>
      <c r="E194" s="188">
        <v>2</v>
      </c>
      <c r="F194" s="322">
        <v>3</v>
      </c>
      <c r="G194" s="316">
        <f t="shared" si="24"/>
        <v>24</v>
      </c>
      <c r="H194" s="343">
        <f>(L194+P194+T194+X194)</f>
        <v>8</v>
      </c>
      <c r="I194" s="343">
        <f t="shared" si="25"/>
        <v>0</v>
      </c>
      <c r="J194" s="343">
        <f t="shared" si="25"/>
        <v>0</v>
      </c>
      <c r="K194" s="343">
        <f t="shared" si="25"/>
        <v>16</v>
      </c>
      <c r="L194" s="323"/>
      <c r="M194" s="324"/>
      <c r="N194" s="324"/>
      <c r="O194" s="325"/>
      <c r="P194" s="345">
        <v>8</v>
      </c>
      <c r="Q194" s="347"/>
      <c r="R194" s="347"/>
      <c r="S194" s="348">
        <v>16</v>
      </c>
      <c r="T194" s="347"/>
      <c r="U194" s="347"/>
      <c r="V194" s="347"/>
      <c r="W194" s="348"/>
      <c r="X194" s="65"/>
      <c r="Y194" s="63"/>
      <c r="Z194" s="63"/>
      <c r="AA194" s="64"/>
      <c r="AB194" s="469"/>
      <c r="AC194" s="400"/>
    </row>
    <row r="195" spans="1:29" ht="18" customHeight="1">
      <c r="A195" s="28" t="s">
        <v>54</v>
      </c>
      <c r="B195" s="726" t="s">
        <v>256</v>
      </c>
      <c r="C195" s="727"/>
      <c r="D195" s="61"/>
      <c r="E195" s="188">
        <v>2</v>
      </c>
      <c r="F195" s="322">
        <v>2</v>
      </c>
      <c r="G195" s="316">
        <f t="shared" si="24"/>
        <v>16</v>
      </c>
      <c r="H195" s="343">
        <f t="shared" ref="H195:H205" si="26">(L195+P195+T195+X195)</f>
        <v>8</v>
      </c>
      <c r="I195" s="343">
        <f t="shared" si="25"/>
        <v>0</v>
      </c>
      <c r="J195" s="343">
        <f t="shared" si="25"/>
        <v>0</v>
      </c>
      <c r="K195" s="343">
        <f t="shared" si="25"/>
        <v>8</v>
      </c>
      <c r="L195" s="323"/>
      <c r="M195" s="324"/>
      <c r="N195" s="324"/>
      <c r="O195" s="325"/>
      <c r="P195" s="347">
        <v>8</v>
      </c>
      <c r="Q195" s="347"/>
      <c r="R195" s="347"/>
      <c r="S195" s="348">
        <v>8</v>
      </c>
      <c r="T195" s="347"/>
      <c r="U195" s="347"/>
      <c r="V195" s="347"/>
      <c r="W195" s="348"/>
      <c r="X195" s="65"/>
      <c r="Y195" s="63"/>
      <c r="Z195" s="63"/>
      <c r="AA195" s="64"/>
      <c r="AB195" s="469"/>
      <c r="AC195" s="400"/>
    </row>
    <row r="196" spans="1:29" ht="18" customHeight="1">
      <c r="A196" s="28" t="s">
        <v>56</v>
      </c>
      <c r="B196" s="726" t="s">
        <v>257</v>
      </c>
      <c r="C196" s="727"/>
      <c r="D196" s="61"/>
      <c r="E196" s="188">
        <v>1</v>
      </c>
      <c r="F196" s="501">
        <v>3</v>
      </c>
      <c r="G196" s="316">
        <f t="shared" si="24"/>
        <v>16</v>
      </c>
      <c r="H196" s="343">
        <f t="shared" si="26"/>
        <v>16</v>
      </c>
      <c r="I196" s="343">
        <f t="shared" si="25"/>
        <v>0</v>
      </c>
      <c r="J196" s="343">
        <f t="shared" si="25"/>
        <v>0</v>
      </c>
      <c r="K196" s="343">
        <f t="shared" si="25"/>
        <v>0</v>
      </c>
      <c r="L196" s="323"/>
      <c r="M196" s="324"/>
      <c r="N196" s="324"/>
      <c r="O196" s="325"/>
      <c r="P196" s="347">
        <v>16</v>
      </c>
      <c r="Q196" s="347"/>
      <c r="R196" s="347"/>
      <c r="S196" s="348"/>
      <c r="T196" s="347"/>
      <c r="U196" s="347"/>
      <c r="V196" s="347"/>
      <c r="W196" s="348"/>
      <c r="X196" s="65"/>
      <c r="Y196" s="63"/>
      <c r="Z196" s="63"/>
      <c r="AA196" s="64"/>
      <c r="AB196" s="469"/>
      <c r="AC196" s="400"/>
    </row>
    <row r="197" spans="1:29" ht="18" customHeight="1">
      <c r="A197" s="28" t="s">
        <v>58</v>
      </c>
      <c r="B197" s="726" t="s">
        <v>258</v>
      </c>
      <c r="C197" s="727"/>
      <c r="D197" s="61"/>
      <c r="E197" s="188">
        <v>2</v>
      </c>
      <c r="F197" s="322">
        <v>2</v>
      </c>
      <c r="G197" s="316">
        <f>SUM(H197:K197)</f>
        <v>16</v>
      </c>
      <c r="H197" s="343">
        <f t="shared" si="26"/>
        <v>8</v>
      </c>
      <c r="I197" s="343">
        <f t="shared" si="25"/>
        <v>0</v>
      </c>
      <c r="J197" s="343">
        <f t="shared" si="25"/>
        <v>0</v>
      </c>
      <c r="K197" s="343">
        <f t="shared" si="25"/>
        <v>8</v>
      </c>
      <c r="L197" s="323"/>
      <c r="M197" s="324"/>
      <c r="N197" s="324"/>
      <c r="O197" s="325"/>
      <c r="P197" s="347">
        <v>8</v>
      </c>
      <c r="Q197" s="347"/>
      <c r="R197" s="347"/>
      <c r="S197" s="348">
        <v>8</v>
      </c>
      <c r="T197" s="347"/>
      <c r="U197" s="347"/>
      <c r="V197" s="347"/>
      <c r="W197" s="348"/>
      <c r="X197" s="65"/>
      <c r="Y197" s="63"/>
      <c r="Z197" s="63"/>
      <c r="AA197" s="64"/>
      <c r="AB197" s="469"/>
      <c r="AC197" s="400"/>
    </row>
    <row r="198" spans="1:29" ht="18" customHeight="1">
      <c r="A198" s="28" t="s">
        <v>60</v>
      </c>
      <c r="B198" s="726" t="s">
        <v>259</v>
      </c>
      <c r="C198" s="727"/>
      <c r="D198" s="61"/>
      <c r="E198" s="188">
        <v>2</v>
      </c>
      <c r="F198" s="322">
        <v>3</v>
      </c>
      <c r="G198" s="316">
        <f t="shared" si="24"/>
        <v>16</v>
      </c>
      <c r="H198" s="343">
        <f t="shared" si="26"/>
        <v>8</v>
      </c>
      <c r="I198" s="343">
        <f t="shared" si="25"/>
        <v>0</v>
      </c>
      <c r="J198" s="343">
        <f t="shared" si="25"/>
        <v>0</v>
      </c>
      <c r="K198" s="343">
        <f t="shared" si="25"/>
        <v>8</v>
      </c>
      <c r="L198" s="323">
        <v>8</v>
      </c>
      <c r="M198" s="324"/>
      <c r="N198" s="324"/>
      <c r="O198" s="325">
        <v>8</v>
      </c>
      <c r="P198" s="347"/>
      <c r="Q198" s="347"/>
      <c r="R198" s="347"/>
      <c r="S198" s="348"/>
      <c r="T198" s="347"/>
      <c r="U198" s="347"/>
      <c r="V198" s="347"/>
      <c r="W198" s="348"/>
      <c r="X198" s="65"/>
      <c r="Y198" s="63"/>
      <c r="Z198" s="63"/>
      <c r="AA198" s="64"/>
      <c r="AB198" s="469"/>
      <c r="AC198" s="400"/>
    </row>
    <row r="199" spans="1:29" ht="18" customHeight="1">
      <c r="A199" s="28" t="s">
        <v>98</v>
      </c>
      <c r="B199" s="597" t="s">
        <v>260</v>
      </c>
      <c r="C199" s="598"/>
      <c r="D199" s="61"/>
      <c r="E199" s="188">
        <v>2</v>
      </c>
      <c r="F199" s="501">
        <v>2</v>
      </c>
      <c r="G199" s="316">
        <f>SUM(H199:K199)</f>
        <v>16</v>
      </c>
      <c r="H199" s="343">
        <f t="shared" si="26"/>
        <v>8</v>
      </c>
      <c r="I199" s="343">
        <f t="shared" si="25"/>
        <v>0</v>
      </c>
      <c r="J199" s="343">
        <f t="shared" si="25"/>
        <v>0</v>
      </c>
      <c r="K199" s="343">
        <f t="shared" si="25"/>
        <v>8</v>
      </c>
      <c r="L199" s="362">
        <v>8</v>
      </c>
      <c r="M199" s="363"/>
      <c r="N199" s="363"/>
      <c r="O199" s="364">
        <v>8</v>
      </c>
      <c r="P199" s="347"/>
      <c r="Q199" s="347"/>
      <c r="R199" s="347"/>
      <c r="S199" s="348"/>
      <c r="T199" s="347"/>
      <c r="U199" s="347"/>
      <c r="V199" s="347"/>
      <c r="W199" s="348"/>
      <c r="X199" s="65"/>
      <c r="Y199" s="63"/>
      <c r="Z199" s="63"/>
      <c r="AA199" s="64"/>
      <c r="AB199" s="469"/>
      <c r="AC199" s="400"/>
    </row>
    <row r="200" spans="1:29" ht="18" customHeight="1">
      <c r="A200" s="28" t="s">
        <v>100</v>
      </c>
      <c r="B200" s="894" t="s">
        <v>261</v>
      </c>
      <c r="C200" s="895"/>
      <c r="D200" s="61">
        <v>1</v>
      </c>
      <c r="E200" s="188">
        <v>1</v>
      </c>
      <c r="F200" s="322">
        <v>3</v>
      </c>
      <c r="G200" s="316">
        <f>SUM(H200:K200)</f>
        <v>32</v>
      </c>
      <c r="H200" s="343">
        <f>(L200+P200+T200+X200)</f>
        <v>16</v>
      </c>
      <c r="I200" s="343">
        <f>(M200+Q200+U200+Y200)</f>
        <v>0</v>
      </c>
      <c r="J200" s="343">
        <f>(N200+R200+V200+Z200)</f>
        <v>0</v>
      </c>
      <c r="K200" s="343">
        <f>(O200+S200+W200+AA200)</f>
        <v>16</v>
      </c>
      <c r="L200" s="327">
        <v>16</v>
      </c>
      <c r="M200" s="363"/>
      <c r="N200" s="363"/>
      <c r="O200" s="364">
        <v>16</v>
      </c>
      <c r="P200" s="347"/>
      <c r="Q200" s="347"/>
      <c r="R200" s="347"/>
      <c r="S200" s="348"/>
      <c r="T200" s="347"/>
      <c r="U200" s="347"/>
      <c r="V200" s="347"/>
      <c r="W200" s="348"/>
      <c r="X200" s="65"/>
      <c r="Y200" s="63"/>
      <c r="Z200" s="63"/>
      <c r="AA200" s="64"/>
      <c r="AB200" s="469"/>
      <c r="AC200" s="400"/>
    </row>
    <row r="201" spans="1:29" ht="18" customHeight="1">
      <c r="A201" s="28" t="s">
        <v>102</v>
      </c>
      <c r="B201" s="726" t="s">
        <v>262</v>
      </c>
      <c r="C201" s="727"/>
      <c r="D201" s="61">
        <v>1</v>
      </c>
      <c r="E201" s="188">
        <v>1</v>
      </c>
      <c r="F201" s="322">
        <v>3</v>
      </c>
      <c r="G201" s="316">
        <f>SUM(H201:K201)</f>
        <v>32</v>
      </c>
      <c r="H201" s="343">
        <f t="shared" si="26"/>
        <v>16</v>
      </c>
      <c r="I201" s="343">
        <f t="shared" si="25"/>
        <v>0</v>
      </c>
      <c r="J201" s="343">
        <f t="shared" si="25"/>
        <v>0</v>
      </c>
      <c r="K201" s="343">
        <f t="shared" si="25"/>
        <v>16</v>
      </c>
      <c r="L201" s="362"/>
      <c r="M201" s="363"/>
      <c r="N201" s="363"/>
      <c r="O201" s="364"/>
      <c r="P201" s="510">
        <v>16</v>
      </c>
      <c r="Q201" s="347"/>
      <c r="R201" s="347"/>
      <c r="S201" s="348">
        <v>16</v>
      </c>
      <c r="T201" s="347"/>
      <c r="U201" s="347"/>
      <c r="V201" s="347"/>
      <c r="W201" s="348"/>
      <c r="X201" s="65"/>
      <c r="Y201" s="63"/>
      <c r="Z201" s="63"/>
      <c r="AA201" s="64"/>
      <c r="AB201" s="469"/>
      <c r="AC201" s="400"/>
    </row>
    <row r="202" spans="1:29" ht="18" customHeight="1">
      <c r="A202" s="28" t="s">
        <v>104</v>
      </c>
      <c r="B202" s="726" t="s">
        <v>263</v>
      </c>
      <c r="C202" s="727"/>
      <c r="D202" s="61"/>
      <c r="E202" s="188">
        <v>2</v>
      </c>
      <c r="F202" s="501">
        <v>3</v>
      </c>
      <c r="G202" s="316">
        <f>SUM(H202:K202)</f>
        <v>16</v>
      </c>
      <c r="H202" s="343">
        <f t="shared" ref="H202:K203" si="27">(L202+P202+T202+X202)</f>
        <v>8</v>
      </c>
      <c r="I202" s="343">
        <f t="shared" si="27"/>
        <v>0</v>
      </c>
      <c r="J202" s="343">
        <f t="shared" si="27"/>
        <v>0</v>
      </c>
      <c r="K202" s="343">
        <f t="shared" si="27"/>
        <v>8</v>
      </c>
      <c r="L202" s="362"/>
      <c r="M202" s="363"/>
      <c r="N202" s="363"/>
      <c r="O202" s="364"/>
      <c r="P202" s="347"/>
      <c r="Q202" s="347"/>
      <c r="R202" s="347"/>
      <c r="S202" s="348"/>
      <c r="T202" s="347">
        <v>8</v>
      </c>
      <c r="U202" s="347"/>
      <c r="V202" s="347"/>
      <c r="W202" s="348">
        <v>8</v>
      </c>
      <c r="X202" s="65"/>
      <c r="Y202" s="63"/>
      <c r="Z202" s="63"/>
      <c r="AA202" s="64"/>
      <c r="AB202" s="469"/>
      <c r="AC202" s="400"/>
    </row>
    <row r="203" spans="1:29" ht="18" customHeight="1">
      <c r="A203" s="28" t="s">
        <v>121</v>
      </c>
      <c r="B203" s="726" t="s">
        <v>264</v>
      </c>
      <c r="C203" s="727"/>
      <c r="D203" s="61"/>
      <c r="E203" s="188">
        <v>2</v>
      </c>
      <c r="F203" s="501">
        <v>1</v>
      </c>
      <c r="G203" s="316">
        <f>SUM(H203:K203)</f>
        <v>16</v>
      </c>
      <c r="H203" s="343">
        <f t="shared" si="27"/>
        <v>8</v>
      </c>
      <c r="I203" s="343">
        <f t="shared" si="27"/>
        <v>0</v>
      </c>
      <c r="J203" s="343">
        <f t="shared" si="27"/>
        <v>8</v>
      </c>
      <c r="K203" s="343">
        <f t="shared" si="27"/>
        <v>0</v>
      </c>
      <c r="L203" s="362">
        <v>8</v>
      </c>
      <c r="M203" s="363"/>
      <c r="N203" s="363">
        <v>8</v>
      </c>
      <c r="O203" s="364"/>
      <c r="P203" s="347"/>
      <c r="Q203" s="347"/>
      <c r="R203" s="347"/>
      <c r="S203" s="348"/>
      <c r="T203" s="347"/>
      <c r="U203" s="347"/>
      <c r="V203" s="347"/>
      <c r="W203" s="348"/>
      <c r="X203" s="65"/>
      <c r="Y203" s="63"/>
      <c r="Z203" s="63"/>
      <c r="AA203" s="64"/>
      <c r="AB203" s="469"/>
      <c r="AC203" s="400"/>
    </row>
    <row r="204" spans="1:29" ht="18" customHeight="1">
      <c r="A204" s="28" t="s">
        <v>123</v>
      </c>
      <c r="B204" s="726" t="s">
        <v>140</v>
      </c>
      <c r="C204" s="727"/>
      <c r="D204" s="61"/>
      <c r="E204" s="188">
        <v>1</v>
      </c>
      <c r="F204" s="503">
        <v>2</v>
      </c>
      <c r="G204" s="316">
        <f t="shared" si="24"/>
        <v>24</v>
      </c>
      <c r="H204" s="343">
        <f t="shared" si="26"/>
        <v>0</v>
      </c>
      <c r="I204" s="343">
        <f t="shared" si="25"/>
        <v>0</v>
      </c>
      <c r="J204" s="343">
        <f t="shared" si="25"/>
        <v>0</v>
      </c>
      <c r="K204" s="343">
        <f t="shared" si="25"/>
        <v>24</v>
      </c>
      <c r="L204" s="362"/>
      <c r="M204" s="363"/>
      <c r="N204" s="363"/>
      <c r="O204" s="364"/>
      <c r="P204" s="347"/>
      <c r="Q204" s="347"/>
      <c r="R204" s="347"/>
      <c r="S204" s="348"/>
      <c r="T204" s="347"/>
      <c r="U204" s="347"/>
      <c r="V204" s="347"/>
      <c r="W204" s="348">
        <v>24</v>
      </c>
      <c r="X204" s="65"/>
      <c r="Y204" s="63"/>
      <c r="Z204" s="63"/>
      <c r="AA204" s="64"/>
      <c r="AB204" s="469"/>
      <c r="AC204" s="400"/>
    </row>
    <row r="205" spans="1:29" ht="34.5" customHeight="1">
      <c r="A205" s="28" t="s">
        <v>125</v>
      </c>
      <c r="B205" s="855" t="s">
        <v>252</v>
      </c>
      <c r="C205" s="856"/>
      <c r="D205" s="61"/>
      <c r="E205" s="188"/>
      <c r="F205" s="322">
        <v>20</v>
      </c>
      <c r="G205" s="316"/>
      <c r="H205" s="343">
        <f t="shared" si="26"/>
        <v>0</v>
      </c>
      <c r="I205" s="343">
        <f t="shared" si="25"/>
        <v>0</v>
      </c>
      <c r="J205" s="343">
        <f t="shared" si="25"/>
        <v>0</v>
      </c>
      <c r="K205" s="343">
        <f t="shared" si="25"/>
        <v>0</v>
      </c>
      <c r="L205" s="362"/>
      <c r="M205" s="363"/>
      <c r="N205" s="365"/>
      <c r="O205" s="364"/>
      <c r="P205" s="366"/>
      <c r="Q205" s="366"/>
      <c r="R205" s="366"/>
      <c r="S205" s="367"/>
      <c r="T205" s="366"/>
      <c r="U205" s="366"/>
      <c r="V205" s="366"/>
      <c r="W205" s="367"/>
      <c r="X205" s="65"/>
      <c r="Y205" s="63"/>
      <c r="Z205" s="63"/>
      <c r="AA205" s="64"/>
      <c r="AB205" s="469"/>
      <c r="AC205" s="400"/>
    </row>
    <row r="206" spans="1:29" ht="18" customHeight="1" thickBot="1">
      <c r="A206" s="28"/>
      <c r="B206" s="597"/>
      <c r="C206" s="598"/>
      <c r="D206" s="17"/>
      <c r="E206" s="18"/>
      <c r="F206" s="18"/>
      <c r="G206" s="28"/>
      <c r="H206" s="20"/>
      <c r="I206" s="20"/>
      <c r="J206" s="20"/>
      <c r="K206" s="21"/>
      <c r="L206" s="35"/>
      <c r="M206" s="36"/>
      <c r="N206" s="37"/>
      <c r="O206" s="38"/>
      <c r="P206" s="39"/>
      <c r="Q206" s="40"/>
      <c r="R206" s="36"/>
      <c r="S206" s="38"/>
      <c r="T206" s="41"/>
      <c r="U206" s="36"/>
      <c r="V206" s="36"/>
      <c r="W206" s="38"/>
      <c r="X206" s="41"/>
      <c r="Y206" s="36"/>
      <c r="Z206" s="36"/>
      <c r="AA206" s="38"/>
      <c r="AB206" s="469"/>
      <c r="AC206" s="469"/>
    </row>
    <row r="207" spans="1:29" ht="18" customHeight="1" thickTop="1">
      <c r="A207" s="112"/>
      <c r="B207" s="847" t="s">
        <v>62</v>
      </c>
      <c r="C207" s="848"/>
      <c r="D207" s="857">
        <f t="shared" ref="D207:AA207" si="28">SUM(D193:D206)</f>
        <v>3</v>
      </c>
      <c r="E207" s="851">
        <f t="shared" si="28"/>
        <v>20</v>
      </c>
      <c r="F207" s="861">
        <f t="shared" si="28"/>
        <v>51</v>
      </c>
      <c r="G207" s="859">
        <f t="shared" si="28"/>
        <v>272</v>
      </c>
      <c r="H207" s="851">
        <f t="shared" si="28"/>
        <v>120</v>
      </c>
      <c r="I207" s="851">
        <f t="shared" si="28"/>
        <v>0</v>
      </c>
      <c r="J207" s="851">
        <f t="shared" si="28"/>
        <v>24</v>
      </c>
      <c r="K207" s="861">
        <f t="shared" si="28"/>
        <v>128</v>
      </c>
      <c r="L207" s="84">
        <f t="shared" si="28"/>
        <v>40</v>
      </c>
      <c r="M207" s="85">
        <f t="shared" si="28"/>
        <v>0</v>
      </c>
      <c r="N207" s="85">
        <f t="shared" si="28"/>
        <v>8</v>
      </c>
      <c r="O207" s="86">
        <f t="shared" si="28"/>
        <v>32</v>
      </c>
      <c r="P207" s="84">
        <f t="shared" si="28"/>
        <v>72</v>
      </c>
      <c r="Q207" s="85">
        <f t="shared" si="28"/>
        <v>0</v>
      </c>
      <c r="R207" s="85">
        <f t="shared" si="28"/>
        <v>16</v>
      </c>
      <c r="S207" s="87">
        <f t="shared" si="28"/>
        <v>64</v>
      </c>
      <c r="T207" s="88">
        <f t="shared" si="28"/>
        <v>8</v>
      </c>
      <c r="U207" s="85">
        <f t="shared" si="28"/>
        <v>0</v>
      </c>
      <c r="V207" s="85">
        <f t="shared" si="28"/>
        <v>0</v>
      </c>
      <c r="W207" s="86">
        <f t="shared" si="28"/>
        <v>32</v>
      </c>
      <c r="X207" s="84">
        <f t="shared" si="28"/>
        <v>0</v>
      </c>
      <c r="Y207" s="85">
        <f t="shared" si="28"/>
        <v>0</v>
      </c>
      <c r="Z207" s="85">
        <f t="shared" si="28"/>
        <v>0</v>
      </c>
      <c r="AA207" s="87">
        <f t="shared" si="28"/>
        <v>0</v>
      </c>
      <c r="AB207" s="469"/>
      <c r="AC207" s="469"/>
    </row>
    <row r="208" spans="1:29" ht="18" customHeight="1" thickBot="1">
      <c r="A208" s="118"/>
      <c r="B208" s="849"/>
      <c r="C208" s="850"/>
      <c r="D208" s="858"/>
      <c r="E208" s="852"/>
      <c r="F208" s="862"/>
      <c r="G208" s="860"/>
      <c r="H208" s="852"/>
      <c r="I208" s="852"/>
      <c r="J208" s="852"/>
      <c r="K208" s="862"/>
      <c r="L208" s="838">
        <f>SUM(L207:O207)</f>
        <v>80</v>
      </c>
      <c r="M208" s="839"/>
      <c r="N208" s="839"/>
      <c r="O208" s="840"/>
      <c r="P208" s="838">
        <f>SUM(P207:S207)</f>
        <v>152</v>
      </c>
      <c r="Q208" s="839"/>
      <c r="R208" s="839"/>
      <c r="S208" s="840"/>
      <c r="T208" s="838">
        <f>SUM(T207:W207)</f>
        <v>40</v>
      </c>
      <c r="U208" s="839"/>
      <c r="V208" s="839"/>
      <c r="W208" s="840"/>
      <c r="X208" s="838">
        <f>SUM(X207:AA207)</f>
        <v>0</v>
      </c>
      <c r="Y208" s="839"/>
      <c r="Z208" s="839"/>
      <c r="AA208" s="840"/>
      <c r="AB208" s="469"/>
      <c r="AC208" s="469"/>
    </row>
    <row r="209" spans="1:29" ht="18" customHeight="1">
      <c r="A209" s="618" t="s">
        <v>253</v>
      </c>
      <c r="B209" s="619"/>
      <c r="C209" s="620"/>
      <c r="D209" s="801" t="s">
        <v>39</v>
      </c>
      <c r="E209" s="765" t="s">
        <v>40</v>
      </c>
      <c r="F209" s="783" t="s">
        <v>12</v>
      </c>
      <c r="G209" s="816" t="s">
        <v>30</v>
      </c>
      <c r="H209" s="567" t="s">
        <v>41</v>
      </c>
      <c r="I209" s="567" t="s">
        <v>42</v>
      </c>
      <c r="J209" s="567" t="s">
        <v>46</v>
      </c>
      <c r="K209" s="568" t="s">
        <v>44</v>
      </c>
      <c r="L209" s="760" t="s">
        <v>199</v>
      </c>
      <c r="M209" s="761"/>
      <c r="N209" s="761"/>
      <c r="O209" s="653"/>
      <c r="P209" s="760" t="s">
        <v>200</v>
      </c>
      <c r="Q209" s="761"/>
      <c r="R209" s="761"/>
      <c r="S209" s="762"/>
      <c r="T209" s="767" t="s">
        <v>201</v>
      </c>
      <c r="U209" s="761"/>
      <c r="V209" s="761"/>
      <c r="W209" s="653"/>
      <c r="X209" s="760" t="s">
        <v>202</v>
      </c>
      <c r="Y209" s="761"/>
      <c r="Z209" s="761"/>
      <c r="AA209" s="762"/>
      <c r="AB209" s="469"/>
      <c r="AC209" s="469"/>
    </row>
    <row r="210" spans="1:29" ht="18" customHeight="1">
      <c r="A210" s="618"/>
      <c r="B210" s="619"/>
      <c r="C210" s="620"/>
      <c r="D210" s="802"/>
      <c r="E210" s="765"/>
      <c r="F210" s="784"/>
      <c r="G210" s="781"/>
      <c r="H210" s="567"/>
      <c r="I210" s="567"/>
      <c r="J210" s="567"/>
      <c r="K210" s="568"/>
      <c r="L210" s="569" t="s">
        <v>41</v>
      </c>
      <c r="M210" s="570" t="s">
        <v>42</v>
      </c>
      <c r="N210" s="776" t="s">
        <v>46</v>
      </c>
      <c r="O210" s="43" t="s">
        <v>203</v>
      </c>
      <c r="P210" s="569" t="s">
        <v>41</v>
      </c>
      <c r="Q210" s="570" t="s">
        <v>42</v>
      </c>
      <c r="R210" s="776" t="s">
        <v>46</v>
      </c>
      <c r="S210" s="43" t="s">
        <v>203</v>
      </c>
      <c r="T210" s="569" t="s">
        <v>41</v>
      </c>
      <c r="U210" s="570" t="s">
        <v>42</v>
      </c>
      <c r="V210" s="776" t="s">
        <v>46</v>
      </c>
      <c r="W210" s="43" t="s">
        <v>203</v>
      </c>
      <c r="X210" s="569" t="s">
        <v>41</v>
      </c>
      <c r="Y210" s="570" t="s">
        <v>42</v>
      </c>
      <c r="Z210" s="776" t="s">
        <v>46</v>
      </c>
      <c r="AA210" s="43" t="s">
        <v>203</v>
      </c>
      <c r="AB210" s="469"/>
      <c r="AC210" s="469"/>
    </row>
    <row r="211" spans="1:29" ht="18" customHeight="1" thickBot="1">
      <c r="A211" s="618"/>
      <c r="B211" s="619"/>
      <c r="C211" s="620"/>
      <c r="D211" s="803"/>
      <c r="E211" s="766"/>
      <c r="F211" s="785"/>
      <c r="G211" s="782"/>
      <c r="H211" s="580"/>
      <c r="I211" s="580"/>
      <c r="J211" s="580"/>
      <c r="K211" s="591"/>
      <c r="L211" s="786"/>
      <c r="M211" s="580"/>
      <c r="N211" s="777"/>
      <c r="O211" s="455" t="s">
        <v>83</v>
      </c>
      <c r="P211" s="786"/>
      <c r="Q211" s="580"/>
      <c r="R211" s="777"/>
      <c r="S211" s="455" t="s">
        <v>83</v>
      </c>
      <c r="T211" s="786"/>
      <c r="U211" s="580"/>
      <c r="V211" s="777"/>
      <c r="W211" s="455" t="s">
        <v>83</v>
      </c>
      <c r="X211" s="786"/>
      <c r="Y211" s="580"/>
      <c r="Z211" s="777"/>
      <c r="AA211" s="455" t="s">
        <v>83</v>
      </c>
      <c r="AB211" s="469"/>
      <c r="AC211" s="469"/>
    </row>
    <row r="212" spans="1:29" ht="18" customHeight="1">
      <c r="A212" s="618"/>
      <c r="B212" s="619"/>
      <c r="C212" s="620"/>
      <c r="D212" s="863">
        <f t="shared" ref="D212:W212" si="29">D207+D103+D49</f>
        <v>6</v>
      </c>
      <c r="E212" s="863">
        <f t="shared" si="29"/>
        <v>45</v>
      </c>
      <c r="F212" s="863">
        <f t="shared" si="29"/>
        <v>90</v>
      </c>
      <c r="G212" s="763">
        <f t="shared" si="29"/>
        <v>608</v>
      </c>
      <c r="H212" s="768">
        <f t="shared" si="29"/>
        <v>288</v>
      </c>
      <c r="I212" s="768">
        <f t="shared" si="29"/>
        <v>16</v>
      </c>
      <c r="J212" s="768">
        <f t="shared" si="29"/>
        <v>104</v>
      </c>
      <c r="K212" s="758">
        <f t="shared" si="29"/>
        <v>200</v>
      </c>
      <c r="L212" s="482">
        <f t="shared" si="29"/>
        <v>112</v>
      </c>
      <c r="M212" s="482">
        <f t="shared" si="29"/>
        <v>16</v>
      </c>
      <c r="N212" s="482">
        <f t="shared" si="29"/>
        <v>72</v>
      </c>
      <c r="O212" s="482">
        <f t="shared" si="29"/>
        <v>64</v>
      </c>
      <c r="P212" s="482">
        <f t="shared" si="29"/>
        <v>144</v>
      </c>
      <c r="Q212" s="482">
        <f t="shared" si="29"/>
        <v>0</v>
      </c>
      <c r="R212" s="482">
        <f t="shared" si="29"/>
        <v>16</v>
      </c>
      <c r="S212" s="482">
        <f t="shared" si="29"/>
        <v>104</v>
      </c>
      <c r="T212" s="482">
        <f t="shared" si="29"/>
        <v>32</v>
      </c>
      <c r="U212" s="482">
        <f t="shared" si="29"/>
        <v>0</v>
      </c>
      <c r="V212" s="482">
        <f t="shared" si="29"/>
        <v>16</v>
      </c>
      <c r="W212" s="482">
        <f t="shared" si="29"/>
        <v>32</v>
      </c>
      <c r="X212" s="482">
        <f>SUM(X155,X207)</f>
        <v>0</v>
      </c>
      <c r="Y212" s="483">
        <f>SUM(Y155,Y207)</f>
        <v>0</v>
      </c>
      <c r="Z212" s="483">
        <f>SUM(Z155,Z207)</f>
        <v>0</v>
      </c>
      <c r="AA212" s="484">
        <f>SUM(AA155,AA207)</f>
        <v>0</v>
      </c>
      <c r="AB212" s="469"/>
      <c r="AC212" s="481" t="s">
        <v>64</v>
      </c>
    </row>
    <row r="213" spans="1:29" ht="18" customHeight="1" thickBot="1">
      <c r="A213" s="618"/>
      <c r="B213" s="619"/>
      <c r="C213" s="620"/>
      <c r="D213" s="864"/>
      <c r="E213" s="864"/>
      <c r="F213" s="864"/>
      <c r="G213" s="764"/>
      <c r="H213" s="769"/>
      <c r="I213" s="769"/>
      <c r="J213" s="769"/>
      <c r="K213" s="759"/>
      <c r="L213" s="814">
        <f>SUM(L212:O212)</f>
        <v>264</v>
      </c>
      <c r="M213" s="651"/>
      <c r="N213" s="651"/>
      <c r="O213" s="815"/>
      <c r="P213" s="814">
        <f>SUM(P212:S212)</f>
        <v>264</v>
      </c>
      <c r="Q213" s="651"/>
      <c r="R213" s="651"/>
      <c r="S213" s="815"/>
      <c r="T213" s="814">
        <f>SUM(T212:W212)</f>
        <v>80</v>
      </c>
      <c r="U213" s="651"/>
      <c r="V213" s="651"/>
      <c r="W213" s="815"/>
      <c r="X213" s="814">
        <f>SUM(X212:AA212)</f>
        <v>0</v>
      </c>
      <c r="Y213" s="651"/>
      <c r="Z213" s="651"/>
      <c r="AA213" s="815"/>
      <c r="AB213" s="469"/>
      <c r="AC213" s="481">
        <f>SUM(L213:AA213)</f>
        <v>608</v>
      </c>
    </row>
    <row r="214" spans="1:29" ht="18" customHeight="1">
      <c r="A214" s="618"/>
      <c r="B214" s="619"/>
      <c r="C214" s="620"/>
      <c r="D214" s="807" t="s">
        <v>65</v>
      </c>
      <c r="E214" s="808"/>
      <c r="F214" s="809"/>
      <c r="G214" s="653" t="s">
        <v>66</v>
      </c>
      <c r="H214" s="562"/>
      <c r="I214" s="562"/>
      <c r="J214" s="562"/>
      <c r="K214" s="563"/>
      <c r="L214" s="773">
        <v>3</v>
      </c>
      <c r="M214" s="774"/>
      <c r="N214" s="774"/>
      <c r="O214" s="775"/>
      <c r="P214" s="773">
        <v>3</v>
      </c>
      <c r="Q214" s="774"/>
      <c r="R214" s="774"/>
      <c r="S214" s="775"/>
      <c r="T214" s="773">
        <v>0</v>
      </c>
      <c r="U214" s="774"/>
      <c r="V214" s="774"/>
      <c r="W214" s="775"/>
      <c r="X214" s="773">
        <v>0</v>
      </c>
      <c r="Y214" s="774"/>
      <c r="Z214" s="774"/>
      <c r="AA214" s="775"/>
      <c r="AB214" s="469"/>
      <c r="AC214" s="481">
        <f>SUM(L214:AA214)</f>
        <v>6</v>
      </c>
    </row>
    <row r="215" spans="1:29" ht="18" customHeight="1">
      <c r="A215" s="618"/>
      <c r="B215" s="619"/>
      <c r="C215" s="620"/>
      <c r="D215" s="810"/>
      <c r="E215" s="530"/>
      <c r="F215" s="811"/>
      <c r="G215" s="638" t="s">
        <v>67</v>
      </c>
      <c r="H215" s="639"/>
      <c r="I215" s="639"/>
      <c r="J215" s="639"/>
      <c r="K215" s="640"/>
      <c r="L215" s="841">
        <v>16</v>
      </c>
      <c r="M215" s="842"/>
      <c r="N215" s="842"/>
      <c r="O215" s="843"/>
      <c r="P215" s="841">
        <v>19</v>
      </c>
      <c r="Q215" s="842"/>
      <c r="R215" s="842"/>
      <c r="S215" s="843"/>
      <c r="T215" s="841">
        <v>11</v>
      </c>
      <c r="U215" s="842"/>
      <c r="V215" s="842"/>
      <c r="W215" s="843"/>
      <c r="X215" s="841">
        <v>0</v>
      </c>
      <c r="Y215" s="842"/>
      <c r="Z215" s="842"/>
      <c r="AA215" s="843"/>
      <c r="AB215" s="469"/>
      <c r="AC215" s="481">
        <f>SUM(L215:AA215)</f>
        <v>46</v>
      </c>
    </row>
    <row r="216" spans="1:29" ht="18" customHeight="1" thickBot="1">
      <c r="A216" s="618"/>
      <c r="B216" s="619"/>
      <c r="C216" s="620"/>
      <c r="D216" s="812"/>
      <c r="E216" s="541"/>
      <c r="F216" s="813"/>
      <c r="G216" s="638" t="s">
        <v>12</v>
      </c>
      <c r="H216" s="639"/>
      <c r="I216" s="639"/>
      <c r="J216" s="639"/>
      <c r="K216" s="640"/>
      <c r="L216" s="770">
        <v>30</v>
      </c>
      <c r="M216" s="771"/>
      <c r="N216" s="771"/>
      <c r="O216" s="772"/>
      <c r="P216" s="770">
        <v>30</v>
      </c>
      <c r="Q216" s="771"/>
      <c r="R216" s="771"/>
      <c r="S216" s="772"/>
      <c r="T216" s="770">
        <v>30</v>
      </c>
      <c r="U216" s="771"/>
      <c r="V216" s="771"/>
      <c r="W216" s="772"/>
      <c r="X216" s="770">
        <v>0</v>
      </c>
      <c r="Y216" s="771"/>
      <c r="Z216" s="771"/>
      <c r="AA216" s="772"/>
      <c r="AB216" s="469"/>
      <c r="AC216" s="481">
        <f>SUM(L216:AA216)</f>
        <v>90</v>
      </c>
    </row>
    <row r="217" spans="1:29" ht="18" customHeight="1">
      <c r="A217" s="463"/>
      <c r="B217" s="464"/>
      <c r="C217" s="464"/>
      <c r="D217" s="464"/>
      <c r="E217" s="464"/>
      <c r="F217" s="464"/>
      <c r="G217" s="464"/>
      <c r="H217" s="464"/>
      <c r="I217" s="464"/>
      <c r="J217" s="464"/>
      <c r="K217" s="464"/>
      <c r="L217" s="464"/>
      <c r="M217" s="464"/>
      <c r="N217" s="464"/>
      <c r="O217" s="44"/>
      <c r="P217" s="463"/>
      <c r="Q217" s="464"/>
      <c r="R217" s="464"/>
      <c r="S217" s="464"/>
      <c r="T217" s="495" t="s">
        <v>267</v>
      </c>
      <c r="U217" s="464"/>
      <c r="V217" s="464"/>
      <c r="W217" s="464"/>
      <c r="X217" s="464"/>
      <c r="Y217" s="464"/>
      <c r="Z217" s="464"/>
      <c r="AA217" s="44"/>
      <c r="AB217" s="469"/>
      <c r="AC217" s="469"/>
    </row>
    <row r="218" spans="1:29" ht="18" customHeight="1">
      <c r="A218" s="487" t="s">
        <v>209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4"/>
      <c r="P218" s="190"/>
      <c r="Q218" s="3"/>
      <c r="R218" s="454"/>
      <c r="S218" s="191"/>
      <c r="T218" s="494"/>
      <c r="U218" s="191"/>
      <c r="V218" s="191"/>
      <c r="W218" s="191"/>
      <c r="X218" s="45"/>
      <c r="Y218" s="97"/>
      <c r="Z218" s="191"/>
      <c r="AA218" s="46"/>
      <c r="AB218" s="469"/>
      <c r="AC218" s="469"/>
    </row>
    <row r="219" spans="1:29" ht="18" customHeight="1">
      <c r="A219" s="190"/>
      <c r="B219" s="191" t="str">
        <f>B167</f>
        <v xml:space="preserve">1. Studenta obowiązuje na I roku udział we wszystkich zajęciach, na latach wyższych udział we wszystkich ćwiczeniach </v>
      </c>
      <c r="C219" s="191"/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46"/>
      <c r="P219" s="451"/>
      <c r="Q219" s="99" t="s">
        <v>71</v>
      </c>
      <c r="R219" s="454"/>
      <c r="S219" s="452"/>
      <c r="T219" s="493"/>
      <c r="U219" s="452"/>
      <c r="V219" s="452"/>
      <c r="W219" s="452"/>
      <c r="X219" s="452"/>
      <c r="Y219" s="452"/>
      <c r="Z219" s="452"/>
      <c r="AA219" s="453"/>
      <c r="AB219" s="469"/>
      <c r="AC219" s="469"/>
    </row>
    <row r="220" spans="1:29" ht="18" customHeight="1">
      <c r="A220" s="73"/>
      <c r="B220" s="191" t="str">
        <f t="shared" ref="B220:B221" si="30">B168</f>
        <v xml:space="preserve">    (audytoryjne, laboratoryjne, projektowe i seminaria)</v>
      </c>
      <c r="C220" s="191"/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46"/>
      <c r="P220" s="451"/>
      <c r="Q220" s="3" t="s">
        <v>41</v>
      </c>
      <c r="R220" s="48" t="s">
        <v>212</v>
      </c>
      <c r="S220" s="452"/>
      <c r="T220" s="452"/>
      <c r="U220" s="452"/>
      <c r="V220" s="452"/>
      <c r="W220" s="452"/>
      <c r="X220" s="452"/>
      <c r="Y220" s="452"/>
      <c r="Z220" s="452"/>
      <c r="AA220" s="453"/>
      <c r="AB220" s="469"/>
      <c r="AC220" s="469"/>
    </row>
    <row r="221" spans="1:29" ht="18" customHeight="1">
      <c r="A221" s="73"/>
      <c r="B221" s="191" t="str">
        <f t="shared" si="30"/>
        <v>2. Studenta obowiazuje napisanie i obrona pracy dyplomowej (20 punktów ECTS)</v>
      </c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4"/>
      <c r="P221" s="451"/>
      <c r="Q221" s="3" t="s">
        <v>42</v>
      </c>
      <c r="R221" s="48" t="s">
        <v>214</v>
      </c>
      <c r="S221" s="452"/>
      <c r="T221" s="452"/>
      <c r="U221" s="74"/>
      <c r="V221" s="452"/>
      <c r="W221" s="452"/>
      <c r="X221" s="452"/>
      <c r="Y221" s="452"/>
      <c r="Z221" s="452"/>
      <c r="AA221" s="453"/>
      <c r="AB221" s="469"/>
      <c r="AC221" s="469"/>
    </row>
    <row r="222" spans="1:29" ht="18" customHeight="1">
      <c r="A222" s="73"/>
      <c r="B222" s="19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4"/>
      <c r="P222" s="451"/>
      <c r="Q222" s="3" t="s">
        <v>46</v>
      </c>
      <c r="R222" s="48" t="s">
        <v>215</v>
      </c>
      <c r="S222" s="452"/>
      <c r="T222" s="452"/>
      <c r="U222" s="452"/>
      <c r="V222" s="452"/>
      <c r="W222" s="452"/>
      <c r="X222" s="452"/>
      <c r="Y222" s="452"/>
      <c r="Z222" s="452"/>
      <c r="AA222" s="453"/>
      <c r="AB222" s="469"/>
      <c r="AC222" s="469"/>
    </row>
    <row r="223" spans="1:29" ht="18" customHeight="1">
      <c r="A223" s="73"/>
      <c r="B223" s="49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4"/>
      <c r="P223" s="451"/>
      <c r="Q223" s="3" t="s">
        <v>203</v>
      </c>
      <c r="R223" s="48" t="s">
        <v>216</v>
      </c>
      <c r="S223" s="452"/>
      <c r="T223" s="452"/>
      <c r="U223" s="452"/>
      <c r="V223" s="452"/>
      <c r="W223" s="452"/>
      <c r="X223" s="452"/>
      <c r="Y223" s="452"/>
      <c r="Z223" s="452"/>
      <c r="AA223" s="453"/>
      <c r="AB223" s="469"/>
      <c r="AC223" s="469"/>
    </row>
    <row r="224" spans="1:29" ht="18" customHeight="1">
      <c r="A224" s="73"/>
      <c r="B224" s="4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4"/>
      <c r="P224" s="451"/>
      <c r="Q224" s="3" t="s">
        <v>83</v>
      </c>
      <c r="R224" s="48" t="s">
        <v>217</v>
      </c>
      <c r="S224" s="452"/>
      <c r="T224" s="452"/>
      <c r="U224" s="452"/>
      <c r="V224" s="74"/>
      <c r="W224" s="74"/>
      <c r="X224" s="74"/>
      <c r="Y224" s="74"/>
      <c r="Z224" s="452"/>
      <c r="AA224" s="453"/>
      <c r="AB224" s="469"/>
      <c r="AC224" s="469"/>
    </row>
    <row r="225" spans="1:27" ht="18" customHeight="1">
      <c r="A225" s="73"/>
      <c r="B225" s="75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4"/>
      <c r="P225" s="451"/>
      <c r="Q225" s="3" t="s">
        <v>218</v>
      </c>
      <c r="R225" s="48" t="s">
        <v>219</v>
      </c>
      <c r="S225" s="452"/>
      <c r="T225" s="452"/>
      <c r="U225" s="452"/>
      <c r="V225" s="452"/>
      <c r="W225" s="452"/>
      <c r="X225" s="452"/>
      <c r="Y225" s="452"/>
      <c r="Z225" s="452"/>
      <c r="AA225" s="453"/>
    </row>
    <row r="226" spans="1:27" ht="18" customHeight="1">
      <c r="A226" s="73"/>
      <c r="B226" s="9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4"/>
      <c r="P226" s="451"/>
      <c r="Q226" s="509"/>
      <c r="R226" s="448" t="s">
        <v>220</v>
      </c>
      <c r="S226" s="3" t="s">
        <v>221</v>
      </c>
      <c r="T226" s="452"/>
      <c r="U226" s="452"/>
      <c r="V226" s="452"/>
      <c r="W226" s="452"/>
      <c r="X226" s="452"/>
      <c r="Y226" s="452"/>
      <c r="Z226" s="452"/>
      <c r="AA226" s="453"/>
    </row>
    <row r="227" spans="1:27" ht="18" customHeight="1" thickBot="1">
      <c r="A227" s="52"/>
      <c r="B227" s="53"/>
      <c r="C227" s="53"/>
      <c r="D227" s="53"/>
      <c r="E227" s="54"/>
      <c r="F227" s="54"/>
      <c r="G227" s="54"/>
      <c r="H227" s="54"/>
      <c r="I227" s="54"/>
      <c r="J227" s="54"/>
      <c r="K227" s="53"/>
      <c r="L227" s="53"/>
      <c r="M227" s="53"/>
      <c r="N227" s="53"/>
      <c r="O227" s="55"/>
      <c r="P227" s="826" t="s">
        <v>145</v>
      </c>
      <c r="Q227" s="827"/>
      <c r="R227" s="827"/>
      <c r="S227" s="827"/>
      <c r="T227" s="827"/>
      <c r="U227" s="827"/>
      <c r="V227" s="827"/>
      <c r="W227" s="827"/>
      <c r="X227" s="827"/>
      <c r="Y227" s="827"/>
      <c r="Z227" s="827"/>
      <c r="AA227" s="828"/>
    </row>
  </sheetData>
  <mergeCells count="528">
    <mergeCell ref="B47:C47"/>
    <mergeCell ref="D214:F216"/>
    <mergeCell ref="G214:K214"/>
    <mergeCell ref="L214:O214"/>
    <mergeCell ref="P214:S214"/>
    <mergeCell ref="T214:W214"/>
    <mergeCell ref="X214:AA214"/>
    <mergeCell ref="G215:K215"/>
    <mergeCell ref="Z210:Z211"/>
    <mergeCell ref="D212:D213"/>
    <mergeCell ref="E212:E213"/>
    <mergeCell ref="X209:AA209"/>
    <mergeCell ref="L210:L211"/>
    <mergeCell ref="M210:M211"/>
    <mergeCell ref="N210:N211"/>
    <mergeCell ref="P210:P211"/>
    <mergeCell ref="Q210:Q211"/>
    <mergeCell ref="F212:F213"/>
    <mergeCell ref="G212:G213"/>
    <mergeCell ref="H212:H213"/>
    <mergeCell ref="I212:I213"/>
    <mergeCell ref="J212:J213"/>
    <mergeCell ref="K212:K213"/>
    <mergeCell ref="L213:O213"/>
    <mergeCell ref="P227:AA227"/>
    <mergeCell ref="L215:O215"/>
    <mergeCell ref="P215:S215"/>
    <mergeCell ref="T215:W215"/>
    <mergeCell ref="X215:AA215"/>
    <mergeCell ref="G216:K216"/>
    <mergeCell ref="L216:O216"/>
    <mergeCell ref="P216:S216"/>
    <mergeCell ref="T216:W216"/>
    <mergeCell ref="X216:AA216"/>
    <mergeCell ref="P213:S213"/>
    <mergeCell ref="T213:W213"/>
    <mergeCell ref="X213:AA213"/>
    <mergeCell ref="T208:W208"/>
    <mergeCell ref="X208:AA208"/>
    <mergeCell ref="A209:C216"/>
    <mergeCell ref="D209:D211"/>
    <mergeCell ref="E209:E211"/>
    <mergeCell ref="F209:F211"/>
    <mergeCell ref="G209:G211"/>
    <mergeCell ref="H209:H211"/>
    <mergeCell ref="I209:I211"/>
    <mergeCell ref="J209:J211"/>
    <mergeCell ref="H207:H208"/>
    <mergeCell ref="I207:I208"/>
    <mergeCell ref="J207:J208"/>
    <mergeCell ref="K207:K208"/>
    <mergeCell ref="L208:O208"/>
    <mergeCell ref="P208:S208"/>
    <mergeCell ref="U210:U211"/>
    <mergeCell ref="V210:V211"/>
    <mergeCell ref="X210:X211"/>
    <mergeCell ref="Y210:Y211"/>
    <mergeCell ref="K209:K211"/>
    <mergeCell ref="L209:O209"/>
    <mergeCell ref="P209:S209"/>
    <mergeCell ref="T209:W209"/>
    <mergeCell ref="B207:C208"/>
    <mergeCell ref="D207:D208"/>
    <mergeCell ref="E207:E208"/>
    <mergeCell ref="F207:F208"/>
    <mergeCell ref="G207:G208"/>
    <mergeCell ref="R210:R211"/>
    <mergeCell ref="T210:T211"/>
    <mergeCell ref="X190:X191"/>
    <mergeCell ref="B206:C206"/>
    <mergeCell ref="B192:K192"/>
    <mergeCell ref="L192:AA192"/>
    <mergeCell ref="M190:M191"/>
    <mergeCell ref="N190:N191"/>
    <mergeCell ref="P190:P191"/>
    <mergeCell ref="Q190:Q191"/>
    <mergeCell ref="R190:R191"/>
    <mergeCell ref="T190:T191"/>
    <mergeCell ref="B193:C193"/>
    <mergeCell ref="B203:C203"/>
    <mergeCell ref="B199:C199"/>
    <mergeCell ref="B200:C200"/>
    <mergeCell ref="B201:C201"/>
    <mergeCell ref="B202:C202"/>
    <mergeCell ref="B204:C204"/>
    <mergeCell ref="B205:C205"/>
    <mergeCell ref="B194:C194"/>
    <mergeCell ref="B195:C195"/>
    <mergeCell ref="B196:C196"/>
    <mergeCell ref="B197:C197"/>
    <mergeCell ref="B198:C198"/>
    <mergeCell ref="A187:A191"/>
    <mergeCell ref="B187:C191"/>
    <mergeCell ref="D187:F188"/>
    <mergeCell ref="G187:K187"/>
    <mergeCell ref="L187:AA187"/>
    <mergeCell ref="G188:G191"/>
    <mergeCell ref="H188:K188"/>
    <mergeCell ref="L188:O188"/>
    <mergeCell ref="P188:S188"/>
    <mergeCell ref="T188:W188"/>
    <mergeCell ref="X188:AA188"/>
    <mergeCell ref="D189:D191"/>
    <mergeCell ref="E189:E191"/>
    <mergeCell ref="F189:F191"/>
    <mergeCell ref="H189:H191"/>
    <mergeCell ref="I189:I191"/>
    <mergeCell ref="J189:J191"/>
    <mergeCell ref="K189:K191"/>
    <mergeCell ref="L189:AA189"/>
    <mergeCell ref="L190:L191"/>
    <mergeCell ref="Y190:Y191"/>
    <mergeCell ref="Z190:Z191"/>
    <mergeCell ref="U190:U191"/>
    <mergeCell ref="V190:V191"/>
    <mergeCell ref="A183:C183"/>
    <mergeCell ref="T183:AA183"/>
    <mergeCell ref="A184:C184"/>
    <mergeCell ref="T184:AA184"/>
    <mergeCell ref="T185:AA185"/>
    <mergeCell ref="A186:AA186"/>
    <mergeCell ref="A180:C180"/>
    <mergeCell ref="T180:AA180"/>
    <mergeCell ref="A181:C181"/>
    <mergeCell ref="T181:AA181"/>
    <mergeCell ref="A182:C182"/>
    <mergeCell ref="T182:AA182"/>
    <mergeCell ref="A178:C178"/>
    <mergeCell ref="T178:AA178"/>
    <mergeCell ref="A179:C179"/>
    <mergeCell ref="T179:AA179"/>
    <mergeCell ref="G163:K163"/>
    <mergeCell ref="L163:O163"/>
    <mergeCell ref="P163:S163"/>
    <mergeCell ref="T163:W163"/>
    <mergeCell ref="X163:AA163"/>
    <mergeCell ref="G164:K164"/>
    <mergeCell ref="L164:O164"/>
    <mergeCell ref="P164:S164"/>
    <mergeCell ref="T164:W164"/>
    <mergeCell ref="X164:AA164"/>
    <mergeCell ref="X161:AA161"/>
    <mergeCell ref="D162:F164"/>
    <mergeCell ref="G162:K162"/>
    <mergeCell ref="L162:O162"/>
    <mergeCell ref="P162:S162"/>
    <mergeCell ref="T162:W162"/>
    <mergeCell ref="X162:AA162"/>
    <mergeCell ref="P175:AA175"/>
    <mergeCell ref="D177:S179"/>
    <mergeCell ref="T177:AA177"/>
    <mergeCell ref="H160:H161"/>
    <mergeCell ref="I160:I161"/>
    <mergeCell ref="J160:J161"/>
    <mergeCell ref="K160:K161"/>
    <mergeCell ref="L161:O161"/>
    <mergeCell ref="P161:S161"/>
    <mergeCell ref="T161:W161"/>
    <mergeCell ref="K157:K159"/>
    <mergeCell ref="L157:O157"/>
    <mergeCell ref="P157:S157"/>
    <mergeCell ref="T157:W157"/>
    <mergeCell ref="X157:AA157"/>
    <mergeCell ref="L158:L159"/>
    <mergeCell ref="M158:M159"/>
    <mergeCell ref="Q158:Q159"/>
    <mergeCell ref="R158:R159"/>
    <mergeCell ref="T158:T159"/>
    <mergeCell ref="U158:U159"/>
    <mergeCell ref="V158:V159"/>
    <mergeCell ref="N158:N159"/>
    <mergeCell ref="P158:P159"/>
    <mergeCell ref="P156:S156"/>
    <mergeCell ref="T156:W156"/>
    <mergeCell ref="X156:AA156"/>
    <mergeCell ref="A157:C164"/>
    <mergeCell ref="D157:D159"/>
    <mergeCell ref="E157:E159"/>
    <mergeCell ref="F157:F159"/>
    <mergeCell ref="G157:G159"/>
    <mergeCell ref="H157:H159"/>
    <mergeCell ref="I157:I159"/>
    <mergeCell ref="G155:G156"/>
    <mergeCell ref="H155:H156"/>
    <mergeCell ref="I155:I156"/>
    <mergeCell ref="J155:J156"/>
    <mergeCell ref="K155:K156"/>
    <mergeCell ref="L156:O156"/>
    <mergeCell ref="Y158:Y159"/>
    <mergeCell ref="Z158:Z159"/>
    <mergeCell ref="D160:D161"/>
    <mergeCell ref="E160:E161"/>
    <mergeCell ref="F160:F161"/>
    <mergeCell ref="G160:G161"/>
    <mergeCell ref="X158:X159"/>
    <mergeCell ref="J157:J159"/>
    <mergeCell ref="B154:C154"/>
    <mergeCell ref="B155:C156"/>
    <mergeCell ref="D155:D156"/>
    <mergeCell ref="E155:E156"/>
    <mergeCell ref="F155:F156"/>
    <mergeCell ref="B147:C147"/>
    <mergeCell ref="B148:C148"/>
    <mergeCell ref="B149:C149"/>
    <mergeCell ref="B150:C150"/>
    <mergeCell ref="B152:C152"/>
    <mergeCell ref="B142:C142"/>
    <mergeCell ref="B143:C143"/>
    <mergeCell ref="B144:C144"/>
    <mergeCell ref="B145:C145"/>
    <mergeCell ref="B146:C146"/>
    <mergeCell ref="U138:U139"/>
    <mergeCell ref="V138:V139"/>
    <mergeCell ref="X138:X139"/>
    <mergeCell ref="B153:C153"/>
    <mergeCell ref="B140:K140"/>
    <mergeCell ref="L140:AA140"/>
    <mergeCell ref="M138:M139"/>
    <mergeCell ref="N138:N139"/>
    <mergeCell ref="P138:P139"/>
    <mergeCell ref="Q138:Q139"/>
    <mergeCell ref="R138:R139"/>
    <mergeCell ref="T138:T139"/>
    <mergeCell ref="B141:C141"/>
    <mergeCell ref="B151:C151"/>
    <mergeCell ref="A135:A139"/>
    <mergeCell ref="B135:C139"/>
    <mergeCell ref="D135:F136"/>
    <mergeCell ref="G135:K135"/>
    <mergeCell ref="L135:AA135"/>
    <mergeCell ref="G136:G139"/>
    <mergeCell ref="H136:K136"/>
    <mergeCell ref="L136:O136"/>
    <mergeCell ref="P136:S136"/>
    <mergeCell ref="T136:W136"/>
    <mergeCell ref="X136:AA136"/>
    <mergeCell ref="D137:D139"/>
    <mergeCell ref="E137:E139"/>
    <mergeCell ref="F137:F139"/>
    <mergeCell ref="H137:H139"/>
    <mergeCell ref="I137:I139"/>
    <mergeCell ref="J137:J139"/>
    <mergeCell ref="K137:K139"/>
    <mergeCell ref="L137:AA137"/>
    <mergeCell ref="L138:L139"/>
    <mergeCell ref="Y138:Y139"/>
    <mergeCell ref="Z138:Z139"/>
    <mergeCell ref="A131:C131"/>
    <mergeCell ref="T131:AA131"/>
    <mergeCell ref="A132:C132"/>
    <mergeCell ref="T132:AA132"/>
    <mergeCell ref="T133:AA133"/>
    <mergeCell ref="A134:AA134"/>
    <mergeCell ref="A128:C128"/>
    <mergeCell ref="T128:AA128"/>
    <mergeCell ref="A129:C129"/>
    <mergeCell ref="T129:AA129"/>
    <mergeCell ref="A130:C130"/>
    <mergeCell ref="T130:AA130"/>
    <mergeCell ref="G110:K110"/>
    <mergeCell ref="L110:O110"/>
    <mergeCell ref="P110:S110"/>
    <mergeCell ref="T110:W110"/>
    <mergeCell ref="D125:S127"/>
    <mergeCell ref="T125:AA125"/>
    <mergeCell ref="A126:C126"/>
    <mergeCell ref="T126:AA126"/>
    <mergeCell ref="A127:C127"/>
    <mergeCell ref="T127:AA127"/>
    <mergeCell ref="G112:K112"/>
    <mergeCell ref="L112:O112"/>
    <mergeCell ref="P112:S112"/>
    <mergeCell ref="T112:W112"/>
    <mergeCell ref="X112:AA112"/>
    <mergeCell ref="P123:AA123"/>
    <mergeCell ref="D110:F112"/>
    <mergeCell ref="X110:AA110"/>
    <mergeCell ref="G111:K111"/>
    <mergeCell ref="L111:O111"/>
    <mergeCell ref="P111:S111"/>
    <mergeCell ref="T111:W111"/>
    <mergeCell ref="X111:AA111"/>
    <mergeCell ref="U106:U107"/>
    <mergeCell ref="V106:V107"/>
    <mergeCell ref="L105:O105"/>
    <mergeCell ref="P105:S105"/>
    <mergeCell ref="T105:W105"/>
    <mergeCell ref="X106:X107"/>
    <mergeCell ref="Y106:Y107"/>
    <mergeCell ref="Z106:Z107"/>
    <mergeCell ref="D108:D109"/>
    <mergeCell ref="E108:E109"/>
    <mergeCell ref="F108:F109"/>
    <mergeCell ref="G108:G109"/>
    <mergeCell ref="H108:H109"/>
    <mergeCell ref="I108:I109"/>
    <mergeCell ref="J108:J109"/>
    <mergeCell ref="I105:I107"/>
    <mergeCell ref="J105:J107"/>
    <mergeCell ref="K105:K107"/>
    <mergeCell ref="K108:K109"/>
    <mergeCell ref="L109:O109"/>
    <mergeCell ref="P109:S109"/>
    <mergeCell ref="T109:W109"/>
    <mergeCell ref="X109:AA109"/>
    <mergeCell ref="L104:O104"/>
    <mergeCell ref="P104:S104"/>
    <mergeCell ref="T104:W104"/>
    <mergeCell ref="X104:AA104"/>
    <mergeCell ref="A105:C112"/>
    <mergeCell ref="D105:D107"/>
    <mergeCell ref="E105:E107"/>
    <mergeCell ref="F105:F107"/>
    <mergeCell ref="G105:G107"/>
    <mergeCell ref="H105:H107"/>
    <mergeCell ref="F103:F104"/>
    <mergeCell ref="G103:G104"/>
    <mergeCell ref="H103:H104"/>
    <mergeCell ref="I103:I104"/>
    <mergeCell ref="J103:J104"/>
    <mergeCell ref="K103:K104"/>
    <mergeCell ref="X105:AA105"/>
    <mergeCell ref="L106:L107"/>
    <mergeCell ref="M106:M107"/>
    <mergeCell ref="N106:N107"/>
    <mergeCell ref="P106:P107"/>
    <mergeCell ref="Q106:Q107"/>
    <mergeCell ref="R106:R107"/>
    <mergeCell ref="T106:T107"/>
    <mergeCell ref="B102:C102"/>
    <mergeCell ref="B103:C104"/>
    <mergeCell ref="D103:D104"/>
    <mergeCell ref="E103:E104"/>
    <mergeCell ref="B92:C92"/>
    <mergeCell ref="B93:C93"/>
    <mergeCell ref="B94:C94"/>
    <mergeCell ref="B95:C95"/>
    <mergeCell ref="B96:C96"/>
    <mergeCell ref="B97:C97"/>
    <mergeCell ref="B99:C99"/>
    <mergeCell ref="B100:C100"/>
    <mergeCell ref="B101:C101"/>
    <mergeCell ref="B88:C88"/>
    <mergeCell ref="B89:C89"/>
    <mergeCell ref="B90:C90"/>
    <mergeCell ref="B91:C91"/>
    <mergeCell ref="U84:U85"/>
    <mergeCell ref="V84:V85"/>
    <mergeCell ref="X84:X85"/>
    <mergeCell ref="B98:C98"/>
    <mergeCell ref="C86:K86"/>
    <mergeCell ref="L86:AA86"/>
    <mergeCell ref="M84:M85"/>
    <mergeCell ref="N84:N85"/>
    <mergeCell ref="P84:P85"/>
    <mergeCell ref="Q84:Q85"/>
    <mergeCell ref="R84:R85"/>
    <mergeCell ref="T84:T85"/>
    <mergeCell ref="B87:C87"/>
    <mergeCell ref="A81:A85"/>
    <mergeCell ref="B81:C85"/>
    <mergeCell ref="D81:F82"/>
    <mergeCell ref="G81:K81"/>
    <mergeCell ref="L81:AA81"/>
    <mergeCell ref="G82:G85"/>
    <mergeCell ref="H82:K82"/>
    <mergeCell ref="L82:O82"/>
    <mergeCell ref="P82:S82"/>
    <mergeCell ref="T82:W82"/>
    <mergeCell ref="X82:AA82"/>
    <mergeCell ref="D83:D85"/>
    <mergeCell ref="E83:E85"/>
    <mergeCell ref="F83:F85"/>
    <mergeCell ref="H83:H85"/>
    <mergeCell ref="I83:I85"/>
    <mergeCell ref="J83:J85"/>
    <mergeCell ref="K83:K85"/>
    <mergeCell ref="L83:AA83"/>
    <mergeCell ref="L84:L85"/>
    <mergeCell ref="Y84:Y85"/>
    <mergeCell ref="Z84:Z85"/>
    <mergeCell ref="A77:C77"/>
    <mergeCell ref="T77:AA77"/>
    <mergeCell ref="A78:C78"/>
    <mergeCell ref="T78:AA78"/>
    <mergeCell ref="T79:AA79"/>
    <mergeCell ref="A80:AA80"/>
    <mergeCell ref="A74:C74"/>
    <mergeCell ref="T74:AA74"/>
    <mergeCell ref="A75:C75"/>
    <mergeCell ref="T75:AA75"/>
    <mergeCell ref="A76:C76"/>
    <mergeCell ref="T76:AA76"/>
    <mergeCell ref="P69:AA69"/>
    <mergeCell ref="D71:S73"/>
    <mergeCell ref="T71:AA71"/>
    <mergeCell ref="A72:C72"/>
    <mergeCell ref="T72:AA72"/>
    <mergeCell ref="A73:C73"/>
    <mergeCell ref="T73:AA73"/>
    <mergeCell ref="G58:K58"/>
    <mergeCell ref="L58:O58"/>
    <mergeCell ref="P58:S58"/>
    <mergeCell ref="T58:W58"/>
    <mergeCell ref="X58:AA58"/>
    <mergeCell ref="B63:O63"/>
    <mergeCell ref="D56:F58"/>
    <mergeCell ref="G57:K57"/>
    <mergeCell ref="L57:O57"/>
    <mergeCell ref="P57:S57"/>
    <mergeCell ref="T57:W57"/>
    <mergeCell ref="X57:AA57"/>
    <mergeCell ref="A51:C58"/>
    <mergeCell ref="D51:D53"/>
    <mergeCell ref="E51:E53"/>
    <mergeCell ref="F51:F53"/>
    <mergeCell ref="G51:G53"/>
    <mergeCell ref="Q52:Q53"/>
    <mergeCell ref="R52:R53"/>
    <mergeCell ref="L51:O51"/>
    <mergeCell ref="P51:S51"/>
    <mergeCell ref="L55:O55"/>
    <mergeCell ref="P55:S55"/>
    <mergeCell ref="G56:K56"/>
    <mergeCell ref="L56:O56"/>
    <mergeCell ref="P56:S56"/>
    <mergeCell ref="L52:L53"/>
    <mergeCell ref="M52:M53"/>
    <mergeCell ref="N52:N53"/>
    <mergeCell ref="K54:K55"/>
    <mergeCell ref="T51:W51"/>
    <mergeCell ref="I54:I55"/>
    <mergeCell ref="J54:J55"/>
    <mergeCell ref="I51:I53"/>
    <mergeCell ref="J51:J53"/>
    <mergeCell ref="K51:K53"/>
    <mergeCell ref="X56:AA56"/>
    <mergeCell ref="D54:D55"/>
    <mergeCell ref="E54:E55"/>
    <mergeCell ref="F54:F55"/>
    <mergeCell ref="G54:G55"/>
    <mergeCell ref="H54:H55"/>
    <mergeCell ref="T55:W55"/>
    <mergeCell ref="X55:AA55"/>
    <mergeCell ref="T56:W56"/>
    <mergeCell ref="X52:X53"/>
    <mergeCell ref="Y52:Y53"/>
    <mergeCell ref="Z52:Z53"/>
    <mergeCell ref="T52:T53"/>
    <mergeCell ref="U52:U53"/>
    <mergeCell ref="V52:V53"/>
    <mergeCell ref="X51:AA51"/>
    <mergeCell ref="H51:H53"/>
    <mergeCell ref="P52:P53"/>
    <mergeCell ref="B46:C46"/>
    <mergeCell ref="B48:C48"/>
    <mergeCell ref="B49:C50"/>
    <mergeCell ref="D49:D50"/>
    <mergeCell ref="E49:E50"/>
    <mergeCell ref="X42:X43"/>
    <mergeCell ref="L50:O50"/>
    <mergeCell ref="P50:S50"/>
    <mergeCell ref="T50:W50"/>
    <mergeCell ref="X50:AA50"/>
    <mergeCell ref="I49:I50"/>
    <mergeCell ref="J49:J50"/>
    <mergeCell ref="K49:K50"/>
    <mergeCell ref="B44:K44"/>
    <mergeCell ref="L44:AA44"/>
    <mergeCell ref="M42:M43"/>
    <mergeCell ref="N42:N43"/>
    <mergeCell ref="P42:P43"/>
    <mergeCell ref="Q42:Q43"/>
    <mergeCell ref="R42:R43"/>
    <mergeCell ref="T42:T43"/>
    <mergeCell ref="B45:C45"/>
    <mergeCell ref="F49:F50"/>
    <mergeCell ref="G49:G50"/>
    <mergeCell ref="H49:H50"/>
    <mergeCell ref="A39:A43"/>
    <mergeCell ref="B39:C43"/>
    <mergeCell ref="D39:F40"/>
    <mergeCell ref="G39:K39"/>
    <mergeCell ref="L39:AA39"/>
    <mergeCell ref="G40:G43"/>
    <mergeCell ref="H40:K40"/>
    <mergeCell ref="L40:O40"/>
    <mergeCell ref="P40:S40"/>
    <mergeCell ref="T40:W40"/>
    <mergeCell ref="X40:AA40"/>
    <mergeCell ref="D41:D43"/>
    <mergeCell ref="E41:E43"/>
    <mergeCell ref="F41:F43"/>
    <mergeCell ref="H41:H43"/>
    <mergeCell ref="I41:I43"/>
    <mergeCell ref="J41:J43"/>
    <mergeCell ref="K41:K43"/>
    <mergeCell ref="L41:AA41"/>
    <mergeCell ref="L42:L43"/>
    <mergeCell ref="Y42:Y43"/>
    <mergeCell ref="Z42:Z43"/>
    <mergeCell ref="U42:U43"/>
    <mergeCell ref="V42:V43"/>
    <mergeCell ref="A35:C35"/>
    <mergeCell ref="T35:AA35"/>
    <mergeCell ref="A36:C36"/>
    <mergeCell ref="T36:AA36"/>
    <mergeCell ref="T37:AA37"/>
    <mergeCell ref="A38:AA38"/>
    <mergeCell ref="A32:C32"/>
    <mergeCell ref="T32:AA32"/>
    <mergeCell ref="A33:C33"/>
    <mergeCell ref="T33:AA33"/>
    <mergeCell ref="A34:C34"/>
    <mergeCell ref="T34:AA34"/>
    <mergeCell ref="P27:AA27"/>
    <mergeCell ref="D29:S31"/>
    <mergeCell ref="T29:AA29"/>
    <mergeCell ref="A30:C30"/>
    <mergeCell ref="T30:AA30"/>
    <mergeCell ref="A31:C31"/>
    <mergeCell ref="T31:AA31"/>
    <mergeCell ref="B12:F12"/>
    <mergeCell ref="B13:F13"/>
    <mergeCell ref="B14:F14"/>
    <mergeCell ref="B15:F15"/>
    <mergeCell ref="B16:F16"/>
    <mergeCell ref="B17:F17"/>
  </mergeCells>
  <pageMargins left="0.78740157480314965" right="0.78740157480314965" top="0.59055118110236227" bottom="0.59055118110236227" header="0.51181102362204722" footer="0.51181102362204722"/>
  <pageSetup paperSize="9" scale="54" orientation="landscape" horizontalDpi="4294967294" verticalDpi="300" r:id="rId1"/>
  <headerFooter alignWithMargins="0">
    <oddHeader xml:space="preserve">&amp;R&amp;8załącznik nr 2 do: Wytycznych do tworzenia studiów 
oraz projektowania i modyfikacji ich programów 
&amp;11
</oddHeader>
  </headerFooter>
  <rowBreaks count="3" manualBreakCount="3">
    <brk id="27" max="16383" man="1"/>
    <brk id="69" max="16383" man="1"/>
    <brk id="12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0329030EB29042B83234587D94A5AA" ma:contentTypeVersion="2" ma:contentTypeDescription="Utwórz nowy dokument." ma:contentTypeScope="" ma:versionID="aad85d665a9ee80c27a43695510e6ad4">
  <xsd:schema xmlns:xsd="http://www.w3.org/2001/XMLSchema" xmlns:xs="http://www.w3.org/2001/XMLSchema" xmlns:p="http://schemas.microsoft.com/office/2006/metadata/properties" xmlns:ns2="3ef4f51f-df14-48b5-9f60-fd2f74c09ef3" targetNamespace="http://schemas.microsoft.com/office/2006/metadata/properties" ma:root="true" ma:fieldsID="5fa2f308444cb3e703c460299cc74caf" ns2:_="">
    <xsd:import namespace="3ef4f51f-df14-48b5-9f60-fd2f74c09e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4f51f-df14-48b5-9f60-fd2f74c09e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9B563A-D382-4CD7-B6DF-ED994E7FC8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f4f51f-df14-48b5-9f60-fd2f74c09e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F23026-89A3-4B6F-B593-EB5410E5DF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99AFDC-F56E-4FCC-B4E8-428DCD24770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plan studiów I st. stacjon.</vt:lpstr>
      <vt:lpstr>plan studiów I st. niestacjon.</vt:lpstr>
      <vt:lpstr>plan studiów II st. stacjon.</vt:lpstr>
      <vt:lpstr>plan studiów II st. niestacjon.</vt:lpstr>
      <vt:lpstr>'plan studiów I st. niestacjon.'!Obszar_wydruku</vt:lpstr>
      <vt:lpstr>'plan studiów I st. stacjon.'!Obszar_wydruku</vt:lpstr>
      <vt:lpstr>'plan studiów II st. niestacjon.'!Obszar_wydruku</vt:lpstr>
      <vt:lpstr>'plan studiów II st. stacjon.'!Obszar_wydruku</vt:lpstr>
    </vt:vector>
  </TitlesOfParts>
  <Company>ATR - Bydgoszcz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Małgorzata</cp:lastModifiedBy>
  <cp:revision/>
  <cp:lastPrinted>2021-07-22T10:03:10Z</cp:lastPrinted>
  <dcterms:created xsi:type="dcterms:W3CDTF">2005-11-04T08:43:51Z</dcterms:created>
  <dcterms:modified xsi:type="dcterms:W3CDTF">2021-07-22T10:03:14Z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0x0101002C0329030EB29042B83234587D94A5AA</vt:lpwstr>
  </property>
</Properties>
</file>