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896" yWindow="1128" windowWidth="23256" windowHeight="13176"/>
  </bookViews>
  <sheets>
    <sheet name="plan studiów I st. stacjon." sheetId="7" r:id="rId1"/>
  </sheets>
  <definedNames>
    <definedName name="_xlnm.Print_Area" localSheetId="0">'plan studiów I st. stacjon.'!$A$1:$AM$249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2" i="7" l="1"/>
  <c r="H168" i="7" l="1"/>
  <c r="G168" i="7"/>
  <c r="B241" i="7"/>
  <c r="B242" i="7"/>
  <c r="B243" i="7"/>
  <c r="B244" i="7"/>
  <c r="B245" i="7"/>
  <c r="B246" i="7"/>
  <c r="B187" i="7"/>
  <c r="B188" i="7"/>
  <c r="B189" i="7"/>
  <c r="B190" i="7"/>
  <c r="B191" i="7"/>
  <c r="B192" i="7"/>
  <c r="B128" i="7"/>
  <c r="B129" i="7"/>
  <c r="B130" i="7"/>
  <c r="B131" i="7"/>
  <c r="B132" i="7"/>
  <c r="B133" i="7"/>
  <c r="B240" i="7"/>
  <c r="B186" i="7"/>
  <c r="B127" i="7"/>
  <c r="H213" i="7"/>
  <c r="J213" i="7"/>
  <c r="H214" i="7"/>
  <c r="G214" i="7" s="1"/>
  <c r="H215" i="7"/>
  <c r="G215" i="7" s="1"/>
  <c r="H216" i="7"/>
  <c r="K216" i="7"/>
  <c r="H217" i="7"/>
  <c r="G217" i="7" s="1"/>
  <c r="H218" i="7"/>
  <c r="G218" i="7" s="1"/>
  <c r="H219" i="7"/>
  <c r="J219" i="7"/>
  <c r="K219" i="7"/>
  <c r="K228" i="7" s="1"/>
  <c r="H220" i="7"/>
  <c r="G220" i="7" s="1"/>
  <c r="H221" i="7"/>
  <c r="K221" i="7"/>
  <c r="G221" i="7" s="1"/>
  <c r="H222" i="7"/>
  <c r="J222" i="7"/>
  <c r="K222" i="7"/>
  <c r="H223" i="7"/>
  <c r="K223" i="7"/>
  <c r="H224" i="7"/>
  <c r="G224" i="7" s="1"/>
  <c r="H225" i="7"/>
  <c r="J225" i="7"/>
  <c r="H226" i="7"/>
  <c r="J226" i="7"/>
  <c r="H212" i="7"/>
  <c r="I212" i="7"/>
  <c r="I228" i="7" s="1"/>
  <c r="J211" i="7"/>
  <c r="J228" i="7" s="1"/>
  <c r="H211" i="7"/>
  <c r="H154" i="7"/>
  <c r="K154" i="7"/>
  <c r="H155" i="7"/>
  <c r="J155" i="7"/>
  <c r="H156" i="7"/>
  <c r="K156" i="7"/>
  <c r="H157" i="7"/>
  <c r="K157" i="7"/>
  <c r="H158" i="7"/>
  <c r="K158" i="7"/>
  <c r="H159" i="7"/>
  <c r="K159" i="7"/>
  <c r="H160" i="7"/>
  <c r="K160" i="7"/>
  <c r="H161" i="7"/>
  <c r="K161" i="7"/>
  <c r="H162" i="7"/>
  <c r="K162" i="7"/>
  <c r="H163" i="7"/>
  <c r="K163" i="7"/>
  <c r="H164" i="7"/>
  <c r="K164" i="7"/>
  <c r="H165" i="7"/>
  <c r="K165" i="7"/>
  <c r="H166" i="7"/>
  <c r="K166" i="7"/>
  <c r="H167" i="7"/>
  <c r="K167" i="7"/>
  <c r="K171" i="7"/>
  <c r="H153" i="7"/>
  <c r="K153" i="7"/>
  <c r="J152" i="7"/>
  <c r="K152" i="7"/>
  <c r="G162" i="7"/>
  <c r="H152" i="7"/>
  <c r="T123" i="7"/>
  <c r="T182" i="7" s="1"/>
  <c r="T236" i="7" s="1"/>
  <c r="P123" i="7"/>
  <c r="P182" i="7" s="1"/>
  <c r="P236" i="7" s="1"/>
  <c r="L123" i="7"/>
  <c r="L182" i="7" s="1"/>
  <c r="L236" i="7" s="1"/>
  <c r="T122" i="7"/>
  <c r="T181" i="7" s="1"/>
  <c r="T235" i="7" s="1"/>
  <c r="P122" i="7"/>
  <c r="P181" i="7" s="1"/>
  <c r="P235" i="7" s="1"/>
  <c r="L122" i="7"/>
  <c r="L181" i="7" s="1"/>
  <c r="L235" i="7" s="1"/>
  <c r="X122" i="7"/>
  <c r="X181" i="7" s="1"/>
  <c r="X235" i="7" s="1"/>
  <c r="AB122" i="7"/>
  <c r="AB181" i="7" s="1"/>
  <c r="AB235" i="7" s="1"/>
  <c r="AF122" i="7"/>
  <c r="AF181" i="7" s="1"/>
  <c r="AF235" i="7" s="1"/>
  <c r="AJ122" i="7"/>
  <c r="AJ181" i="7" s="1"/>
  <c r="AJ235" i="7" s="1"/>
  <c r="X123" i="7"/>
  <c r="X182" i="7" s="1"/>
  <c r="X236" i="7" s="1"/>
  <c r="AB123" i="7"/>
  <c r="AB236" i="7" s="1"/>
  <c r="AF123" i="7"/>
  <c r="AF182" i="7" s="1"/>
  <c r="AF236" i="7" s="1"/>
  <c r="AJ123" i="7"/>
  <c r="AJ182" i="7" s="1"/>
  <c r="AJ236" i="7" s="1"/>
  <c r="H106" i="7"/>
  <c r="J106" i="7"/>
  <c r="H107" i="7"/>
  <c r="I107" i="7"/>
  <c r="J107" i="7"/>
  <c r="H108" i="7"/>
  <c r="I108" i="7"/>
  <c r="J108" i="7"/>
  <c r="H109" i="7"/>
  <c r="J109" i="7"/>
  <c r="J110" i="7"/>
  <c r="H111" i="7"/>
  <c r="K111" i="7"/>
  <c r="H112" i="7"/>
  <c r="H113" i="7"/>
  <c r="J105" i="7"/>
  <c r="I104" i="7"/>
  <c r="H104" i="7"/>
  <c r="J60" i="7"/>
  <c r="H105" i="7"/>
  <c r="G105" i="7" s="1"/>
  <c r="AC239" i="7"/>
  <c r="AC185" i="7"/>
  <c r="AC126" i="7"/>
  <c r="A198" i="7"/>
  <c r="A197" i="7"/>
  <c r="A139" i="7"/>
  <c r="A138" i="7"/>
  <c r="D196" i="7"/>
  <c r="D137" i="7"/>
  <c r="A91" i="7"/>
  <c r="A90" i="7"/>
  <c r="D89" i="7"/>
  <c r="H63" i="7"/>
  <c r="H64" i="7"/>
  <c r="H65" i="7"/>
  <c r="I61" i="7"/>
  <c r="G61" i="7" s="1"/>
  <c r="I201" i="7"/>
  <c r="I200" i="7"/>
  <c r="I199" i="7"/>
  <c r="I198" i="7"/>
  <c r="I142" i="7"/>
  <c r="I141" i="7"/>
  <c r="I140" i="7"/>
  <c r="I139" i="7"/>
  <c r="I94" i="7"/>
  <c r="I93" i="7"/>
  <c r="I92" i="7"/>
  <c r="I91" i="7"/>
  <c r="I50" i="7"/>
  <c r="I47" i="7"/>
  <c r="I49" i="7"/>
  <c r="I48" i="7"/>
  <c r="AO237" i="7"/>
  <c r="AM228" i="7"/>
  <c r="AL228" i="7"/>
  <c r="AK228" i="7"/>
  <c r="AJ229" i="7" s="1"/>
  <c r="AJ228" i="7"/>
  <c r="AI228" i="7"/>
  <c r="AH228" i="7"/>
  <c r="AG228" i="7"/>
  <c r="AF229" i="7" s="1"/>
  <c r="AF228" i="7"/>
  <c r="AE228" i="7"/>
  <c r="AD228" i="7"/>
  <c r="AC228" i="7"/>
  <c r="AB228" i="7"/>
  <c r="AA228" i="7"/>
  <c r="Z228" i="7"/>
  <c r="Y228" i="7"/>
  <c r="X228" i="7"/>
  <c r="W228" i="7"/>
  <c r="V228" i="7"/>
  <c r="U228" i="7"/>
  <c r="T228" i="7"/>
  <c r="S228" i="7"/>
  <c r="R228" i="7"/>
  <c r="Q228" i="7"/>
  <c r="P228" i="7"/>
  <c r="O228" i="7"/>
  <c r="N228" i="7"/>
  <c r="M228" i="7"/>
  <c r="L228" i="7"/>
  <c r="F228" i="7"/>
  <c r="E228" i="7"/>
  <c r="D228" i="7"/>
  <c r="AO183" i="7"/>
  <c r="AM174" i="7"/>
  <c r="AL174" i="7"/>
  <c r="AK174" i="7"/>
  <c r="AJ174" i="7"/>
  <c r="AI174" i="7"/>
  <c r="AH174" i="7"/>
  <c r="AG174" i="7"/>
  <c r="AF174" i="7"/>
  <c r="AE174" i="7"/>
  <c r="AD174" i="7"/>
  <c r="AC174" i="7"/>
  <c r="AB174" i="7"/>
  <c r="AA174" i="7"/>
  <c r="Z174" i="7"/>
  <c r="Y174" i="7"/>
  <c r="X174" i="7"/>
  <c r="W174" i="7"/>
  <c r="V174" i="7"/>
  <c r="U174" i="7"/>
  <c r="T174" i="7"/>
  <c r="S174" i="7"/>
  <c r="R174" i="7"/>
  <c r="Q174" i="7"/>
  <c r="P174" i="7"/>
  <c r="O174" i="7"/>
  <c r="N174" i="7"/>
  <c r="M174" i="7"/>
  <c r="L174" i="7"/>
  <c r="F174" i="7"/>
  <c r="E174" i="7"/>
  <c r="D174" i="7"/>
  <c r="AO124" i="7"/>
  <c r="AM115" i="7"/>
  <c r="AL115" i="7"/>
  <c r="AK115" i="7"/>
  <c r="AJ115" i="7"/>
  <c r="AI115" i="7"/>
  <c r="AH115" i="7"/>
  <c r="AG115" i="7"/>
  <c r="AF115" i="7"/>
  <c r="AE115" i="7"/>
  <c r="AD115" i="7"/>
  <c r="AC115" i="7"/>
  <c r="AB115" i="7"/>
  <c r="AA115" i="7"/>
  <c r="Z115" i="7"/>
  <c r="Y115" i="7"/>
  <c r="X115" i="7"/>
  <c r="W115" i="7"/>
  <c r="V115" i="7"/>
  <c r="U115" i="7"/>
  <c r="T115" i="7"/>
  <c r="S115" i="7"/>
  <c r="R115" i="7"/>
  <c r="Q115" i="7"/>
  <c r="P115" i="7"/>
  <c r="O115" i="7"/>
  <c r="N115" i="7"/>
  <c r="M115" i="7"/>
  <c r="L115" i="7"/>
  <c r="I115" i="7"/>
  <c r="F115" i="7"/>
  <c r="E115" i="7"/>
  <c r="D115" i="7"/>
  <c r="G113" i="7"/>
  <c r="AO76" i="7"/>
  <c r="AO75" i="7"/>
  <c r="AO74" i="7"/>
  <c r="AM67" i="7"/>
  <c r="AM72" i="7" s="1"/>
  <c r="AL67" i="7"/>
  <c r="AL72" i="7" s="1"/>
  <c r="AK67" i="7"/>
  <c r="AK72" i="7" s="1"/>
  <c r="AJ67" i="7"/>
  <c r="AJ72" i="7" s="1"/>
  <c r="AI67" i="7"/>
  <c r="AI120" i="7" s="1"/>
  <c r="AH67" i="7"/>
  <c r="AH72" i="7" s="1"/>
  <c r="AG67" i="7"/>
  <c r="AF67" i="7"/>
  <c r="AF120" i="7" s="1"/>
  <c r="AE67" i="7"/>
  <c r="AE72" i="7" s="1"/>
  <c r="AD67" i="7"/>
  <c r="AC67" i="7"/>
  <c r="AC72" i="7" s="1"/>
  <c r="AB67" i="7"/>
  <c r="AB72" i="7" s="1"/>
  <c r="AA67" i="7"/>
  <c r="AA72" i="7" s="1"/>
  <c r="Z67" i="7"/>
  <c r="Y67" i="7"/>
  <c r="Y72" i="7" s="1"/>
  <c r="X67" i="7"/>
  <c r="W67" i="7"/>
  <c r="W72" i="7" s="1"/>
  <c r="V67" i="7"/>
  <c r="V72" i="7" s="1"/>
  <c r="U67" i="7"/>
  <c r="U72" i="7" s="1"/>
  <c r="T67" i="7"/>
  <c r="S67" i="7"/>
  <c r="S72" i="7" s="1"/>
  <c r="R67" i="7"/>
  <c r="R72" i="7" s="1"/>
  <c r="Q67" i="7"/>
  <c r="P67" i="7"/>
  <c r="P72" i="7" s="1"/>
  <c r="O67" i="7"/>
  <c r="O72" i="7" s="1"/>
  <c r="N67" i="7"/>
  <c r="M67" i="7"/>
  <c r="M72" i="7" s="1"/>
  <c r="L67" i="7"/>
  <c r="L72" i="7" s="1"/>
  <c r="F67" i="7"/>
  <c r="F120" i="7" s="1"/>
  <c r="E67" i="7"/>
  <c r="D67" i="7"/>
  <c r="D72" i="7" s="1"/>
  <c r="P179" i="7"/>
  <c r="AL179" i="7"/>
  <c r="R120" i="7"/>
  <c r="AH120" i="7"/>
  <c r="AK233" i="7"/>
  <c r="T72" i="7"/>
  <c r="X72" i="7"/>
  <c r="L120" i="7"/>
  <c r="X120" i="7"/>
  <c r="AE120" i="7"/>
  <c r="AL120" i="7"/>
  <c r="N120" i="7"/>
  <c r="AF179" i="7"/>
  <c r="E233" i="7" l="1"/>
  <c r="AH233" i="7"/>
  <c r="T179" i="7"/>
  <c r="AB179" i="7"/>
  <c r="G223" i="7"/>
  <c r="G219" i="7"/>
  <c r="G211" i="7"/>
  <c r="H228" i="7"/>
  <c r="O233" i="7"/>
  <c r="AF72" i="7"/>
  <c r="AK179" i="7"/>
  <c r="G216" i="7"/>
  <c r="G213" i="7"/>
  <c r="G152" i="7"/>
  <c r="G226" i="7"/>
  <c r="G222" i="7"/>
  <c r="G63" i="7"/>
  <c r="K67" i="7"/>
  <c r="K72" i="7" s="1"/>
  <c r="G109" i="7"/>
  <c r="G111" i="7"/>
  <c r="G107" i="7"/>
  <c r="G163" i="7"/>
  <c r="G154" i="7"/>
  <c r="AO235" i="7"/>
  <c r="AM120" i="7"/>
  <c r="AE233" i="7"/>
  <c r="AJ68" i="7"/>
  <c r="X116" i="7"/>
  <c r="AF116" i="7"/>
  <c r="AJ116" i="7"/>
  <c r="AO122" i="7"/>
  <c r="G212" i="7"/>
  <c r="G104" i="7"/>
  <c r="Q233" i="7"/>
  <c r="O120" i="7"/>
  <c r="AI72" i="7"/>
  <c r="W233" i="7"/>
  <c r="AG233" i="7"/>
  <c r="W120" i="7"/>
  <c r="S233" i="7"/>
  <c r="AO236" i="7"/>
  <c r="G225" i="7"/>
  <c r="G158" i="7"/>
  <c r="K115" i="7"/>
  <c r="K120" i="7" s="1"/>
  <c r="L179" i="7"/>
  <c r="P120" i="7"/>
  <c r="R179" i="7"/>
  <c r="V120" i="7"/>
  <c r="Z120" i="7"/>
  <c r="AB120" i="7"/>
  <c r="AD179" i="7"/>
  <c r="T229" i="7"/>
  <c r="G64" i="7"/>
  <c r="J67" i="7"/>
  <c r="J72" i="7" s="1"/>
  <c r="G62" i="7"/>
  <c r="G112" i="7"/>
  <c r="G110" i="7"/>
  <c r="G108" i="7"/>
  <c r="G106" i="7"/>
  <c r="AM233" i="7"/>
  <c r="G166" i="7"/>
  <c r="G160" i="7"/>
  <c r="K174" i="7"/>
  <c r="G155" i="7"/>
  <c r="G171" i="7"/>
  <c r="G165" i="7"/>
  <c r="G164" i="7"/>
  <c r="G161" i="7"/>
  <c r="G159" i="7"/>
  <c r="G157" i="7"/>
  <c r="G156" i="7"/>
  <c r="AO182" i="7"/>
  <c r="AL233" i="7"/>
  <c r="S120" i="7"/>
  <c r="AA120" i="7"/>
  <c r="AK120" i="7"/>
  <c r="AJ120" i="7"/>
  <c r="L116" i="7"/>
  <c r="AA233" i="7"/>
  <c r="U120" i="7"/>
  <c r="Z233" i="7"/>
  <c r="X179" i="7"/>
  <c r="T68" i="7"/>
  <c r="L233" i="7"/>
  <c r="P233" i="7"/>
  <c r="X233" i="7"/>
  <c r="Z179" i="7"/>
  <c r="AB233" i="7"/>
  <c r="AD233" i="7"/>
  <c r="AF233" i="7"/>
  <c r="AM179" i="7"/>
  <c r="F233" i="7"/>
  <c r="X229" i="7"/>
  <c r="AO181" i="7"/>
  <c r="G167" i="7"/>
  <c r="P175" i="7"/>
  <c r="AF175" i="7"/>
  <c r="AB175" i="7"/>
  <c r="J174" i="7"/>
  <c r="T120" i="7"/>
  <c r="AA179" i="7"/>
  <c r="J115" i="7"/>
  <c r="G65" i="7"/>
  <c r="AO123" i="7"/>
  <c r="E179" i="7"/>
  <c r="F179" i="7"/>
  <c r="H115" i="7"/>
  <c r="T116" i="7"/>
  <c r="H67" i="7"/>
  <c r="I67" i="7"/>
  <c r="I72" i="7" s="1"/>
  <c r="P116" i="7"/>
  <c r="E72" i="7"/>
  <c r="E120" i="7"/>
  <c r="F72" i="7"/>
  <c r="AI233" i="7"/>
  <c r="AH179" i="7"/>
  <c r="T73" i="7"/>
  <c r="N179" i="7"/>
  <c r="W179" i="7"/>
  <c r="L229" i="7"/>
  <c r="P229" i="7"/>
  <c r="V233" i="7"/>
  <c r="T121" i="7"/>
  <c r="L175" i="7"/>
  <c r="Y179" i="7"/>
  <c r="AJ175" i="7"/>
  <c r="AB229" i="7"/>
  <c r="D120" i="7"/>
  <c r="Q72" i="7"/>
  <c r="P73" i="7" s="1"/>
  <c r="Q179" i="7"/>
  <c r="AG72" i="7"/>
  <c r="AF73" i="7" s="1"/>
  <c r="AG179" i="7"/>
  <c r="AC179" i="7"/>
  <c r="D233" i="7"/>
  <c r="AF68" i="7"/>
  <c r="Y120" i="7"/>
  <c r="X121" i="7" s="1"/>
  <c r="U233" i="7"/>
  <c r="L68" i="7"/>
  <c r="D179" i="7"/>
  <c r="N233" i="7"/>
  <c r="M179" i="7"/>
  <c r="Y68" i="7"/>
  <c r="AC120" i="7"/>
  <c r="Y233" i="7"/>
  <c r="AJ179" i="7"/>
  <c r="AJ180" i="7" s="1"/>
  <c r="U179" i="7"/>
  <c r="AE179" i="7"/>
  <c r="S179" i="7"/>
  <c r="AJ233" i="7"/>
  <c r="M120" i="7"/>
  <c r="L121" i="7" s="1"/>
  <c r="AB116" i="7"/>
  <c r="P68" i="7"/>
  <c r="AG120" i="7"/>
  <c r="AF121" i="7" s="1"/>
  <c r="AC233" i="7"/>
  <c r="Q120" i="7"/>
  <c r="M233" i="7"/>
  <c r="L234" i="7" s="1"/>
  <c r="R233" i="7"/>
  <c r="AB68" i="7"/>
  <c r="T233" i="7"/>
  <c r="T234" i="7" s="1"/>
  <c r="AJ73" i="7"/>
  <c r="O179" i="7"/>
  <c r="V179" i="7"/>
  <c r="T175" i="7"/>
  <c r="X175" i="7"/>
  <c r="AI179" i="7"/>
  <c r="N72" i="7"/>
  <c r="L73" i="7" s="1"/>
  <c r="Z72" i="7"/>
  <c r="X73" i="7" s="1"/>
  <c r="AD72" i="7"/>
  <c r="AB73" i="7" s="1"/>
  <c r="AD120" i="7"/>
  <c r="AJ121" i="7" l="1"/>
  <c r="G228" i="7"/>
  <c r="AF234" i="7"/>
  <c r="AJ234" i="7"/>
  <c r="X180" i="7"/>
  <c r="P121" i="7"/>
  <c r="X234" i="7"/>
  <c r="G115" i="7"/>
  <c r="K179" i="7"/>
  <c r="AB234" i="7"/>
  <c r="J233" i="7"/>
  <c r="J120" i="7"/>
  <c r="K233" i="7"/>
  <c r="P234" i="7"/>
  <c r="J179" i="7"/>
  <c r="I174" i="7"/>
  <c r="I233" i="7" s="1"/>
  <c r="AO73" i="7"/>
  <c r="H72" i="7"/>
  <c r="H120" i="7"/>
  <c r="I120" i="7"/>
  <c r="G60" i="7"/>
  <c r="G67" i="7" s="1"/>
  <c r="G120" i="7" s="1"/>
  <c r="T180" i="7"/>
  <c r="AB121" i="7"/>
  <c r="AO121" i="7" s="1"/>
  <c r="L180" i="7"/>
  <c r="AB180" i="7"/>
  <c r="AF180" i="7"/>
  <c r="P180" i="7"/>
  <c r="AO234" i="7" l="1"/>
  <c r="I179" i="7"/>
  <c r="H174" i="7"/>
  <c r="G153" i="7"/>
  <c r="G174" i="7" s="1"/>
  <c r="G179" i="7" s="1"/>
  <c r="G72" i="7"/>
  <c r="AO180" i="7"/>
  <c r="G233" i="7" l="1"/>
  <c r="G14" i="7" s="1"/>
  <c r="H233" i="7"/>
  <c r="H179" i="7"/>
</calcChain>
</file>

<file path=xl/sharedStrings.xml><?xml version="1.0" encoding="utf-8"?>
<sst xmlns="http://schemas.openxmlformats.org/spreadsheetml/2006/main" count="667" uniqueCount="186">
  <si>
    <t>KIERUNEK:</t>
  </si>
  <si>
    <t>Pozycja planu</t>
  </si>
  <si>
    <t>Liczba</t>
  </si>
  <si>
    <t>GODZINY</t>
  </si>
  <si>
    <t>Razem</t>
  </si>
  <si>
    <t>w tym</t>
  </si>
  <si>
    <t>egza-mi-nów</t>
  </si>
  <si>
    <t>zali-czeń</t>
  </si>
  <si>
    <t>W</t>
  </si>
  <si>
    <t>Ć</t>
  </si>
  <si>
    <t>L</t>
  </si>
  <si>
    <t>A.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</si>
  <si>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</si>
  <si>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</si>
  <si>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</si>
  <si>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</si>
  <si>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</si>
  <si>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</si>
  <si>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</si>
  <si>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</si>
  <si>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</si>
  <si>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Legenda:</t>
  </si>
  <si>
    <t>S</t>
  </si>
  <si>
    <t>ARKUSZ 1</t>
  </si>
  <si>
    <t>B.</t>
  </si>
  <si>
    <t>6.</t>
  </si>
  <si>
    <t>7.</t>
  </si>
  <si>
    <t>8.</t>
  </si>
  <si>
    <t>9.</t>
  </si>
  <si>
    <t>10.</t>
  </si>
  <si>
    <t>ARKUSZ 2</t>
  </si>
  <si>
    <t>C.</t>
  </si>
  <si>
    <t>ARKUSZ 3</t>
  </si>
  <si>
    <t>P / S</t>
  </si>
  <si>
    <t xml:space="preserve">IM. J. i J. ŚNIADECKICH </t>
  </si>
  <si>
    <t>w BYDGOSZCZY</t>
  </si>
  <si>
    <t>pkt. ECTS</t>
  </si>
  <si>
    <t>SUMA</t>
  </si>
  <si>
    <t>FORMA STUDIÓW:</t>
  </si>
  <si>
    <t>POZIOM STUDIÓW:</t>
  </si>
  <si>
    <t>11.</t>
  </si>
  <si>
    <t>X</t>
  </si>
  <si>
    <t xml:space="preserve">Informacje ogólne o programie studiów </t>
  </si>
  <si>
    <t xml:space="preserve">godz. </t>
  </si>
  <si>
    <t>łączna liczba godzin zajęć dydaktycznych</t>
  </si>
  <si>
    <t>NAZWA PRZEDMIOTU / ZAJĘĆ</t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</si>
  <si>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</si>
  <si>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</si>
  <si>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</si>
  <si>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</si>
  <si>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</si>
  <si>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t>pieczątka uczelni</t>
  </si>
  <si>
    <t>PROFIL:</t>
  </si>
  <si>
    <t>UNIWERSYTET TECHNOLOGICZNO-PRZYRODNICZY</t>
  </si>
  <si>
    <t>ROZKŁAD  ZAJĘĆ  w  SEMESTRZE</t>
  </si>
  <si>
    <r>
      <t xml:space="preserve">sem. </t>
    </r>
    <r>
      <rPr>
        <b/>
        <sz val="10"/>
        <rFont val="Cambria"/>
        <family val="1"/>
        <charset val="238"/>
      </rPr>
      <t>I</t>
    </r>
  </si>
  <si>
    <r>
      <t>sem.</t>
    </r>
    <r>
      <rPr>
        <b/>
        <sz val="10"/>
        <rFont val="Cambria"/>
        <family val="1"/>
        <charset val="238"/>
      </rPr>
      <t xml:space="preserve"> II</t>
    </r>
  </si>
  <si>
    <r>
      <t>sem.</t>
    </r>
    <r>
      <rPr>
        <b/>
        <sz val="10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</si>
  <si>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rFont val="Cambria"/>
        <family val="1"/>
        <charset val="238"/>
      </rPr>
      <t>IV</t>
    </r>
  </si>
  <si>
    <r>
      <t xml:space="preserve">sem. </t>
    </r>
    <r>
      <rPr>
        <b/>
        <sz val="10"/>
        <rFont val="Cambria"/>
        <family val="1"/>
        <charset val="238"/>
      </rPr>
      <t>V</t>
    </r>
  </si>
  <si>
    <r>
      <t xml:space="preserve">sem. </t>
    </r>
    <r>
      <rPr>
        <b/>
        <sz val="10"/>
        <rFont val="Cambria"/>
        <family val="1"/>
        <charset val="238"/>
      </rPr>
      <t>VI</t>
    </r>
  </si>
  <si>
    <r>
      <t xml:space="preserve">sem. </t>
    </r>
    <r>
      <rPr>
        <b/>
        <sz val="10"/>
        <rFont val="Cambria"/>
        <family val="1"/>
        <charset val="238"/>
      </rPr>
      <t>VII</t>
    </r>
  </si>
  <si>
    <t xml:space="preserve">L </t>
  </si>
  <si>
    <t>P/S</t>
  </si>
  <si>
    <t xml:space="preserve">PRZEDMIOTY  OGÓLNE </t>
  </si>
  <si>
    <t>PODSUMOWANIE  ARKUSZA  1</t>
  </si>
  <si>
    <t>UWAGI: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</si>
  <si>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</si>
  <si>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</si>
  <si>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</si>
  <si>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</si>
  <si>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</si>
  <si>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</si>
  <si>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</si>
  <si>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 xml:space="preserve"> - seminarium</t>
  </si>
  <si>
    <t xml:space="preserve">T </t>
  </si>
  <si>
    <t xml:space="preserve"> - zajęcia terenowe</t>
  </si>
  <si>
    <t xml:space="preserve"> - egzamin</t>
  </si>
  <si>
    <t>Pozycja     planu</t>
  </si>
  <si>
    <t>PRZEDMIOTY  PODSTAWOWE</t>
  </si>
  <si>
    <t>PODSUMOWANIE  ARKUSZA  1+2</t>
  </si>
  <si>
    <t>ROZKŁAD  ZAJĘĆ  w SEMESTRZE</t>
  </si>
  <si>
    <t>PRZEDMIOTY  KIERUNKOWE</t>
  </si>
  <si>
    <t>Praktyka zawodowa</t>
  </si>
  <si>
    <t>PODSUMOWANIE  ARKUSZA  1+2+3</t>
  </si>
  <si>
    <t>D.</t>
  </si>
  <si>
    <t>PODSUMOWANIE  ARKUSZA  1+2+3+4</t>
  </si>
  <si>
    <t>ARKUSZ 4</t>
  </si>
  <si>
    <t xml:space="preserve">Liczba godzin w semestrze </t>
  </si>
  <si>
    <t xml:space="preserve"> </t>
  </si>
  <si>
    <t>……………………….</t>
  </si>
  <si>
    <t>INŻYNIERIA ŚRODOWISKA</t>
  </si>
  <si>
    <t>PROFIL OGÓLNOAKADEMICKI</t>
  </si>
  <si>
    <t>STUDIA PIERWSZEGO STOPNIA (3,5-letnie, inżynierskie)</t>
  </si>
  <si>
    <t>STUDIA STACJONARNE</t>
  </si>
  <si>
    <t>Wychowanie fizyczne</t>
  </si>
  <si>
    <t>Podstawy przedsiębiorczości</t>
  </si>
  <si>
    <r>
      <t>Przedmioty humanistyczne</t>
    </r>
    <r>
      <rPr>
        <vertAlign val="superscript"/>
        <sz val="12"/>
        <rFont val="Cambria"/>
        <family val="1"/>
        <charset val="238"/>
      </rPr>
      <t>3</t>
    </r>
  </si>
  <si>
    <t>Ochrona własności intelektualnej oraz BHP</t>
  </si>
  <si>
    <t>Prawo w inżynierii środowiska</t>
  </si>
  <si>
    <t>WYDZIAŁ BUDOWNICTWA, ARCHITEKTURY</t>
  </si>
  <si>
    <t>I INŻYNIERII ŚRODOWISKA</t>
  </si>
  <si>
    <t>PLAN  STUDIÓW  NR VIII</t>
  </si>
  <si>
    <t>Obowiązuje od roku akademickiego: 2020/2021</t>
  </si>
  <si>
    <t>Matematyka</t>
  </si>
  <si>
    <t>Fizyka</t>
  </si>
  <si>
    <t>Chemia</t>
  </si>
  <si>
    <t>Mechanika płynów</t>
  </si>
  <si>
    <t>Termodynamika techniczna</t>
  </si>
  <si>
    <t>Rysunek techniczny i geometria wykreślna</t>
  </si>
  <si>
    <t>Informatyczne podstawy projektowania</t>
  </si>
  <si>
    <t>Fizyka cieplna budowli</t>
  </si>
  <si>
    <t>Biologia i ekologia</t>
  </si>
  <si>
    <t>Budownictwo ogólne</t>
  </si>
  <si>
    <t>Technologia oczyszczania wody i ścieków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</si>
  <si>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</si>
  <si>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</si>
  <si>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</si>
  <si>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</si>
  <si>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</si>
  <si>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</si>
  <si>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</si>
  <si>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</si>
  <si>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</si>
  <si>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Przygotowanie i złożenie pracy dyplomowej oraz przygotowanie do egzaminu dyplomowego  
</t>
  </si>
  <si>
    <t>Wodociągi</t>
  </si>
  <si>
    <t>Kanalizacje</t>
  </si>
  <si>
    <t>Podstawy projektowania - BIM</t>
  </si>
  <si>
    <t>Sieci i instalacje gazowe</t>
  </si>
  <si>
    <t>Wentylacja</t>
  </si>
  <si>
    <t>Klimatyzacja</t>
  </si>
  <si>
    <t>Odwadnianie terenów zurbanizowanych i przemysłowych</t>
  </si>
  <si>
    <t>Ogrzewnictwo</t>
  </si>
  <si>
    <t>Ciepłownictwo</t>
  </si>
  <si>
    <t>Instalacje wodociągowe i kanalizacyjne</t>
  </si>
  <si>
    <t>Specjalistyczne instalacje medyczne i przemysłowe</t>
  </si>
  <si>
    <t>Systemy parowe w przemyśle</t>
  </si>
  <si>
    <t>Urządzenia cieplne, energetyczne i chłodnicze</t>
  </si>
  <si>
    <t>Hydrologia inżynierska i gospodarka wodna</t>
  </si>
  <si>
    <t>Odnawialne źródła enegii</t>
  </si>
  <si>
    <t>Praktyka przeddyplomowa</t>
  </si>
  <si>
    <t>Seminarium dyplomowe</t>
  </si>
  <si>
    <t>Systemy informacji geograficznej (GIS)</t>
  </si>
  <si>
    <t>Systemy informacji przestrzennej</t>
  </si>
  <si>
    <t>Mechanika i wytrzymałość materiałów</t>
  </si>
  <si>
    <t>Mechanika techniczna</t>
  </si>
  <si>
    <t>Geodezja</t>
  </si>
  <si>
    <t>Geodezja i fotogrametia</t>
  </si>
  <si>
    <t>Ekonomika procesu inwestycyjnego</t>
  </si>
  <si>
    <t>Ekonomika w inżynierii środowiska</t>
  </si>
  <si>
    <t>Wprowadzenie do gospodarki przestrzennej</t>
  </si>
  <si>
    <t>Podstawy planowania przestrzennego</t>
  </si>
  <si>
    <t>Kosztorysowanie robót budowlanych</t>
  </si>
  <si>
    <t>Kosztorysowanie przedsięwzięć inwestycyjnych</t>
  </si>
  <si>
    <t>Monitoring środowiska</t>
  </si>
  <si>
    <t>Metody oceny jakości środowiska</t>
  </si>
  <si>
    <t>Technologia i organizacja robót sanitarnych</t>
  </si>
  <si>
    <t>Organizacja, planowanie robót</t>
  </si>
  <si>
    <t>Mechanika gruntów i fundamentowanie</t>
  </si>
  <si>
    <t>Geotechnika i geologia inżynierska</t>
  </si>
  <si>
    <t>Gospodarka odpadami</t>
  </si>
  <si>
    <t>Technologie w gospodarce odpadami</t>
  </si>
  <si>
    <t>Studium wykonalności inwestycji</t>
  </si>
  <si>
    <t>Materiały i urządzenia w technice sanitarnej</t>
  </si>
  <si>
    <t>Materiałoznawstwo</t>
  </si>
  <si>
    <t>Budownictwo niskoenergetyczne</t>
  </si>
  <si>
    <t>Budownictwo pasywne</t>
  </si>
  <si>
    <t>Automatyka w inżynierii środowiska</t>
  </si>
  <si>
    <t>Systemy sterowania w inżynierii środowiska</t>
  </si>
  <si>
    <t>Mikrobiologia wody i ścieków</t>
  </si>
  <si>
    <t>Biologia sanitarna</t>
  </si>
  <si>
    <t>Certyfikacja energetyczna</t>
  </si>
  <si>
    <t>Auditing energetyczny</t>
  </si>
  <si>
    <t>1. Studenta obowiązuje na I roku udział we wszystkich zajęciach, na latach wyższych udział we wszystkich ćwiczeniach (audytoryjne, laboratoryjne, projektowe i seminaria)</t>
  </si>
  <si>
    <t>2. Język obcy kontynuowany do wyboru spośród: 1. angielski, 2. niemiecki</t>
  </si>
  <si>
    <t>5. Student może wybrać alternatywny przedmiot z grupy przedmiotów obieralnych</t>
  </si>
  <si>
    <t>6. Student zobowiązany jest do napisania i obrony pracy dyplomowej (15 punktów ECTS)</t>
  </si>
  <si>
    <t>Biznes plan</t>
  </si>
  <si>
    <t>PRZEDMIOTY OBIERALNE</t>
  </si>
  <si>
    <r>
      <t>Język obcy</t>
    </r>
    <r>
      <rPr>
        <vertAlign val="superscript"/>
        <sz val="12"/>
        <rFont val="Cambria"/>
        <family val="1"/>
        <charset val="238"/>
      </rPr>
      <t>2</t>
    </r>
  </si>
  <si>
    <t>3. Przedmioty humanistyczno-społeczno-ekonomiczne do wyboru: 1. Sem. I - Człowiek a środowisko lub Historia nauki i techniki; 2. Sem. VII - Ekonomia i finansowanie w inżynierii środowiska lub</t>
  </si>
  <si>
    <t>4. Studenta obowiązuje zaliczenie 4 tygodniowej praktyki ( 2 tyg.pr.zawodowej po roku II - 2 pkt ECTS i 2 tyg.pr.przeddyplomowej po roku III - 2 pkt ECTS).</t>
  </si>
  <si>
    <t>21.</t>
  </si>
  <si>
    <t>Opłacalność odnawialnych źródeł energii</t>
  </si>
  <si>
    <t xml:space="preserve">   Psychospołeczne aspekty sukcesu zawodowego;</t>
  </si>
  <si>
    <r>
      <t>Załącznik nr 3 do uchwa</t>
    </r>
    <r>
      <rPr>
        <sz val="10"/>
        <color theme="1"/>
        <rFont val="Cambria"/>
        <family val="1"/>
        <charset val="238"/>
      </rPr>
      <t xml:space="preserve">ły nr 6/444 </t>
    </r>
    <r>
      <rPr>
        <sz val="10"/>
        <rFont val="Cambria"/>
        <family val="1"/>
        <charset val="238"/>
      </rPr>
      <t xml:space="preserve">Senatu UTP z dnia 27 maja 2020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</si>
</sst>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8" x14ac:knownFonts="1"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sz val="12"/>
      <name val="Cambria"/>
      <family val="1"/>
      <charset val="238"/>
    </font>
    <font>
      <b/>
      <sz val="14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b/>
      <sz val="10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sz val="9"/>
      <name val="Cambria"/>
      <family val="1"/>
      <charset val="238"/>
    </font>
    <font>
      <sz val="14"/>
      <name val="Cambria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vertAlign val="superscript"/>
      <sz val="12"/>
      <name val="Cambria"/>
      <family val="1"/>
      <charset val="238"/>
    </font>
    <font>
      <b/>
      <sz val="9"/>
      <name val="Cambria"/>
      <family val="1"/>
      <charset val="238"/>
    </font>
    <font>
      <sz val="11"/>
      <color indexed="10"/>
      <name val="Cambria"/>
      <family val="1"/>
      <charset val="238"/>
    </font>
    <font>
      <b/>
      <sz val="11"/>
      <color indexed="10"/>
      <name val="Cambria"/>
      <family val="1"/>
      <charset val="238"/>
    </font>
    <font>
      <sz val="12"/>
      <color theme="1"/>
      <name val="Cambria"/>
      <family val="1"/>
      <charset val="238"/>
    </font>
    <font>
      <sz val="11"/>
      <name val="Arial"/>
      <family val="2"/>
      <charset val="238"/>
    </font>
    <font>
      <sz val="12"/>
      <name val="Cambria"/>
      <family val="1"/>
      <charset val="238"/>
      <scheme val="major"/>
    </font>
    <font>
      <sz val="10"/>
      <color theme="0"/>
      <name val="Cambria"/>
      <family val="1"/>
      <charset val="238"/>
    </font>
    <font>
      <sz val="12"/>
      <color theme="0"/>
      <name val="Cambria"/>
      <family val="1"/>
      <charset val="238"/>
    </font>
    <font>
      <b/>
      <sz val="12"/>
      <color theme="0"/>
      <name val="Cambria"/>
      <family val="1"/>
      <charset val="238"/>
    </font>
    <font>
      <sz val="10"/>
      <color theme="1"/>
      <name val="Cambria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0"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47" xfId="0" applyFont="1" applyBorder="1" applyAlignment="1">
      <alignment vertical="center"/>
    </xf>
    <xf numFmtId="0" fontId="15" fillId="0" borderId="53" xfId="0" applyFont="1" applyBorder="1" applyAlignment="1">
      <alignment vertical="center"/>
    </xf>
    <xf numFmtId="0" fontId="15" fillId="0" borderId="4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1" fillId="0" borderId="0" xfId="0" applyFont="1"/>
    <xf numFmtId="0" fontId="1" fillId="0" borderId="2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1" fillId="0" borderId="45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0" fontId="1" fillId="0" borderId="53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left" vertical="center"/>
    </xf>
    <xf numFmtId="0" fontId="4" fillId="3" borderId="4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1" fillId="4" borderId="46" xfId="0" applyFont="1" applyFill="1" applyBorder="1" applyAlignment="1">
      <alignment vertical="center"/>
    </xf>
    <xf numFmtId="0" fontId="1" fillId="4" borderId="48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36" xfId="0" applyFont="1" applyFill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9" fillId="5" borderId="23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20" fillId="0" borderId="7" xfId="0" applyFont="1" applyBorder="1" applyAlignment="1">
      <alignment horizontal="right" vertical="center"/>
    </xf>
    <xf numFmtId="0" fontId="11" fillId="0" borderId="7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4" fillId="3" borderId="56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2" fillId="3" borderId="4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164" fontId="4" fillId="2" borderId="39" xfId="0" applyNumberFormat="1" applyFont="1" applyFill="1" applyBorder="1" applyAlignment="1">
      <alignment horizontal="center" vertical="center"/>
    </xf>
    <xf numFmtId="0" fontId="4" fillId="0" borderId="63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10" fillId="5" borderId="23" xfId="0" applyFont="1" applyFill="1" applyBorder="1" applyAlignment="1">
      <alignment vertical="center"/>
    </xf>
    <xf numFmtId="0" fontId="1" fillId="4" borderId="18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1" fillId="0" borderId="23" xfId="0" applyFont="1" applyBorder="1" applyAlignment="1" applyProtection="1">
      <alignment vertical="center"/>
      <protection locked="0"/>
    </xf>
    <xf numFmtId="0" fontId="4" fillId="0" borderId="23" xfId="0" applyFont="1" applyBorder="1" applyAlignment="1" applyProtection="1">
      <alignment vertical="center" wrapText="1"/>
      <protection locked="0"/>
    </xf>
    <xf numFmtId="0" fontId="4" fillId="0" borderId="23" xfId="0" applyFont="1" applyFill="1" applyBorder="1" applyAlignment="1">
      <alignment horizontal="left" vertical="center"/>
    </xf>
    <xf numFmtId="0" fontId="4" fillId="0" borderId="23" xfId="0" applyFont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35" xfId="0" applyFont="1" applyBorder="1" applyAlignment="1">
      <alignment vertical="center"/>
    </xf>
    <xf numFmtId="0" fontId="22" fillId="0" borderId="35" xfId="0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10" fillId="0" borderId="26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4" fillId="0" borderId="0" xfId="0" applyFont="1"/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0" borderId="6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12" fillId="0" borderId="65" xfId="0" applyFont="1" applyBorder="1" applyAlignment="1">
      <alignment horizontal="center" vertical="center" textRotation="90" wrapText="1"/>
    </xf>
    <xf numFmtId="0" fontId="12" fillId="0" borderId="66" xfId="0" applyFont="1" applyBorder="1" applyAlignment="1">
      <alignment horizontal="center" vertical="center" textRotation="90" wrapText="1"/>
    </xf>
    <xf numFmtId="0" fontId="12" fillId="0" borderId="67" xfId="0" applyFont="1" applyBorder="1" applyAlignment="1">
      <alignment horizontal="center" vertical="center" textRotation="90" wrapText="1"/>
    </xf>
    <xf numFmtId="0" fontId="17" fillId="0" borderId="6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7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7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2" fillId="3" borderId="47" xfId="0" applyFont="1" applyFill="1" applyBorder="1" applyAlignment="1">
      <alignment horizontal="left" vertical="center"/>
    </xf>
    <xf numFmtId="0" fontId="4" fillId="3" borderId="47" xfId="0" applyFont="1" applyFill="1" applyBorder="1" applyAlignment="1">
      <alignment horizontal="left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79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80" xfId="0" applyFont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/>
    </xf>
    <xf numFmtId="0" fontId="4" fillId="0" borderId="80" xfId="0" applyFont="1" applyFill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81" xfId="0" applyFont="1" applyBorder="1" applyAlignment="1">
      <alignment horizontal="left" vertical="center"/>
    </xf>
    <xf numFmtId="0" fontId="9" fillId="4" borderId="82" xfId="0" applyFont="1" applyFill="1" applyBorder="1" applyAlignment="1">
      <alignment horizontal="right" vertical="center"/>
    </xf>
    <xf numFmtId="0" fontId="9" fillId="4" borderId="83" xfId="0" applyFont="1" applyFill="1" applyBorder="1" applyAlignment="1">
      <alignment horizontal="righ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8" xfId="0" applyFont="1" applyFill="1" applyBorder="1" applyAlignment="1">
      <alignment horizontal="right" vertical="center"/>
    </xf>
    <xf numFmtId="0" fontId="10" fillId="4" borderId="84" xfId="0" applyFont="1" applyFill="1" applyBorder="1" applyAlignment="1">
      <alignment horizontal="center" vertical="center"/>
    </xf>
    <xf numFmtId="0" fontId="10" fillId="4" borderId="85" xfId="0" applyFont="1" applyFill="1" applyBorder="1" applyAlignment="1">
      <alignment horizontal="center" vertical="center"/>
    </xf>
    <xf numFmtId="0" fontId="10" fillId="4" borderId="86" xfId="0" applyFont="1" applyFill="1" applyBorder="1" applyAlignment="1">
      <alignment horizontal="center" vertical="center"/>
    </xf>
    <xf numFmtId="0" fontId="10" fillId="4" borderId="76" xfId="0" applyFont="1" applyFill="1" applyBorder="1" applyAlignment="1">
      <alignment horizontal="center" vertical="center"/>
    </xf>
    <xf numFmtId="0" fontId="10" fillId="4" borderId="87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88" xfId="0" applyFont="1" applyFill="1" applyBorder="1" applyAlignment="1">
      <alignment horizontal="center" vertical="center"/>
    </xf>
    <xf numFmtId="0" fontId="10" fillId="4" borderId="67" xfId="0" applyFont="1" applyFill="1" applyBorder="1" applyAlignment="1">
      <alignment horizontal="center" vertical="center"/>
    </xf>
    <xf numFmtId="0" fontId="1" fillId="4" borderId="89" xfId="0" applyFont="1" applyFill="1" applyBorder="1" applyAlignment="1">
      <alignment horizontal="center" vertical="center"/>
    </xf>
    <xf numFmtId="0" fontId="1" fillId="4" borderId="90" xfId="0" applyFont="1" applyFill="1" applyBorder="1" applyAlignment="1">
      <alignment horizontal="center" vertical="center"/>
    </xf>
    <xf numFmtId="0" fontId="1" fillId="4" borderId="91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 vertical="center"/>
    </xf>
    <xf numFmtId="0" fontId="10" fillId="0" borderId="93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10" fillId="0" borderId="9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98" xfId="0" applyFont="1" applyBorder="1" applyAlignment="1">
      <alignment horizontal="center" vertical="center"/>
    </xf>
    <xf numFmtId="0" fontId="9" fillId="0" borderId="96" xfId="0" applyFont="1" applyBorder="1" applyAlignment="1">
      <alignment horizontal="center" vertical="center"/>
    </xf>
    <xf numFmtId="0" fontId="9" fillId="0" borderId="97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96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/>
    </xf>
    <xf numFmtId="0" fontId="9" fillId="0" borderId="99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 textRotation="90" wrapText="1"/>
    </xf>
    <xf numFmtId="0" fontId="1" fillId="0" borderId="66" xfId="0" applyFont="1" applyBorder="1" applyAlignment="1">
      <alignment horizontal="center" vertical="center" textRotation="90" wrapText="1"/>
    </xf>
    <xf numFmtId="0" fontId="1" fillId="0" borderId="67" xfId="0" applyFont="1" applyBorder="1" applyAlignment="1">
      <alignment horizontal="center" vertical="center" textRotation="90" wrapText="1"/>
    </xf>
    <xf numFmtId="0" fontId="1" fillId="0" borderId="92" xfId="0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" fillId="0" borderId="100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4" fillId="3" borderId="101" xfId="0" applyFont="1" applyFill="1" applyBorder="1" applyAlignment="1">
      <alignment horizontal="left" vertical="center"/>
    </xf>
    <xf numFmtId="0" fontId="4" fillId="3" borderId="102" xfId="0" applyFont="1" applyFill="1" applyBorder="1" applyAlignment="1">
      <alignment horizontal="left" vertical="center"/>
    </xf>
    <xf numFmtId="0" fontId="11" fillId="4" borderId="67" xfId="0" applyFont="1" applyFill="1" applyBorder="1" applyAlignment="1">
      <alignment horizontal="center" vertical="center"/>
    </xf>
    <xf numFmtId="0" fontId="11" fillId="4" borderId="76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10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/>
    </xf>
    <xf numFmtId="0" fontId="4" fillId="2" borderId="98" xfId="0" applyFont="1" applyFill="1" applyBorder="1" applyAlignment="1">
      <alignment horizontal="center" vertical="center"/>
    </xf>
    <xf numFmtId="0" fontId="4" fillId="2" borderId="96" xfId="0" applyFont="1" applyFill="1" applyBorder="1" applyAlignment="1">
      <alignment horizontal="center" vertical="center"/>
    </xf>
    <xf numFmtId="0" fontId="4" fillId="2" borderId="9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79" xfId="0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10" fillId="0" borderId="92" xfId="0" applyNumberFormat="1" applyFont="1" applyBorder="1" applyAlignment="1">
      <alignment horizontal="center" vertical="center"/>
    </xf>
    <xf numFmtId="0" fontId="10" fillId="0" borderId="85" xfId="0" applyNumberFormat="1" applyFont="1" applyBorder="1" applyAlignment="1">
      <alignment horizontal="center" vertical="center"/>
    </xf>
    <xf numFmtId="164" fontId="10" fillId="0" borderId="93" xfId="0" applyNumberFormat="1" applyFont="1" applyBorder="1" applyAlignment="1">
      <alignment horizontal="center" vertical="center"/>
    </xf>
    <xf numFmtId="0" fontId="10" fillId="0" borderId="95" xfId="0" applyNumberFormat="1" applyFont="1" applyBorder="1" applyAlignment="1">
      <alignment horizontal="center" vertical="center"/>
    </xf>
    <xf numFmtId="0" fontId="1" fillId="0" borderId="73" xfId="0" applyNumberFormat="1" applyFont="1" applyBorder="1" applyAlignment="1">
      <alignment horizontal="center" vertical="center"/>
    </xf>
    <xf numFmtId="0" fontId="10" fillId="0" borderId="93" xfId="0" applyNumberFormat="1" applyFont="1" applyBorder="1" applyAlignment="1">
      <alignment horizontal="center" vertical="center"/>
    </xf>
    <xf numFmtId="0" fontId="1" fillId="0" borderId="76" xfId="0" applyNumberFormat="1" applyFont="1" applyBorder="1" applyAlignment="1">
      <alignment horizontal="center" vertical="center"/>
    </xf>
    <xf numFmtId="0" fontId="10" fillId="0" borderId="94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1" fillId="3" borderId="47" xfId="0" applyFont="1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/>
    </xf>
    <xf numFmtId="0" fontId="10" fillId="0" borderId="76" xfId="0" applyNumberFormat="1" applyFont="1" applyBorder="1" applyAlignment="1">
      <alignment horizontal="center" vertical="center"/>
    </xf>
    <xf numFmtId="0" fontId="10" fillId="0" borderId="10" xfId="0" applyNumberFormat="1" applyFont="1" applyBorder="1" applyAlignment="1">
      <alignment horizontal="center" vertical="center"/>
    </xf>
    <xf numFmtId="0" fontId="10" fillId="0" borderId="65" xfId="0" applyNumberFormat="1" applyFont="1" applyBorder="1" applyAlignment="1">
      <alignment horizontal="center" vertical="center"/>
    </xf>
    <xf numFmtId="0" fontId="10" fillId="0" borderId="67" xfId="0" applyNumberFormat="1" applyFont="1" applyBorder="1" applyAlignment="1">
      <alignment horizontal="center" vertical="center"/>
    </xf>
    <xf numFmtId="0" fontId="10" fillId="0" borderId="68" xfId="0" applyNumberFormat="1" applyFont="1" applyBorder="1" applyAlignment="1">
      <alignment horizontal="center" vertical="center"/>
    </xf>
    <xf numFmtId="0" fontId="10" fillId="0" borderId="70" xfId="0" applyNumberFormat="1" applyFont="1" applyBorder="1" applyAlignment="1">
      <alignment horizontal="center" vertical="center"/>
    </xf>
    <xf numFmtId="0" fontId="4" fillId="0" borderId="45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4" fillId="2" borderId="29" xfId="0" applyFont="1" applyFill="1" applyBorder="1" applyAlignment="1">
      <alignment horizontal="left" vertical="top" wrapText="1"/>
    </xf>
    <xf numFmtId="0" fontId="4" fillId="2" borderId="81" xfId="0" applyFont="1" applyFill="1" applyBorder="1" applyAlignment="1">
      <alignment horizontal="left" vertical="top" wrapText="1"/>
    </xf>
    <xf numFmtId="0" fontId="21" fillId="0" borderId="24" xfId="0" applyFont="1" applyBorder="1" applyAlignment="1">
      <alignment horizontal="left" vertical="center"/>
    </xf>
    <xf numFmtId="0" fontId="21" fillId="0" borderId="80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T249"/>
  <sheetViews>
    <sheetView tabSelected="1" view="pageBreakPreview" topLeftCell="B1" zoomScale="60" zoomScaleNormal="80" zoomScalePageLayoutView="70" workbookViewId="0">
      <selection activeCell="F10" sqref="F10"/>
    </sheetView>
  </sheetViews>
  <sheetFormatPr defaultColWidth="9.21875" defaultRowHeight="13.2" x14ac:dyDescent="0.25"/>
  <cols>
    <col min="1" max="1" width="4.44140625" style="76" customWidth="1"/>
    <col min="2" max="2" width="47" style="76" customWidth="1"/>
    <col min="3" max="3" width="50.21875" style="76" customWidth="1"/>
    <col min="4" max="6" width="5.77734375" style="76" customWidth="1"/>
    <col min="7" max="7" width="10.77734375" style="76" customWidth="1"/>
    <col min="8" max="11" width="7.77734375" style="76" customWidth="1"/>
    <col min="12" max="28" width="4" style="76" customWidth="1"/>
    <col min="29" max="29" width="4.21875" style="76" customWidth="1"/>
    <col min="30" max="37" width="4" style="76" customWidth="1"/>
    <col min="38" max="38" width="4.21875" style="76" customWidth="1"/>
    <col min="39" max="39" width="4" style="76" customWidth="1"/>
    <col min="40" max="40" width="9.21875" style="76"/>
    <col min="41" max="46" width="9.21875" style="203"/>
    <col min="47" max="16384" width="9.21875" style="76"/>
  </cols>
  <sheetData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3.8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61"/>
      <c r="B5" s="60"/>
      <c r="C5" s="60"/>
      <c r="D5" s="60"/>
      <c r="E5" s="60"/>
      <c r="F5" s="60"/>
      <c r="G5" s="60"/>
      <c r="H5" s="60"/>
      <c r="I5" s="60"/>
      <c r="J5" s="60"/>
      <c r="K5" s="202" t="s">
        <v>185</v>
      </c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2"/>
    </row>
    <row r="6" spans="1:27" ht="22.8" x14ac:dyDescent="0.25">
      <c r="A6" s="43"/>
      <c r="B6" s="67" t="s">
        <v>42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63"/>
    </row>
    <row r="7" spans="1:27" x14ac:dyDescent="0.25">
      <c r="A7" s="4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63"/>
    </row>
    <row r="8" spans="1:27" ht="17.399999999999999" x14ac:dyDescent="0.25">
      <c r="A8" s="43"/>
      <c r="B8" s="39" t="s">
        <v>0</v>
      </c>
      <c r="D8" s="39" t="s">
        <v>91</v>
      </c>
      <c r="E8" s="39"/>
      <c r="F8" s="39"/>
      <c r="G8" s="39"/>
      <c r="H8" s="3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63"/>
    </row>
    <row r="9" spans="1:27" ht="20.399999999999999" x14ac:dyDescent="0.25">
      <c r="A9" s="43"/>
      <c r="B9" s="2" t="s">
        <v>52</v>
      </c>
      <c r="D9" s="85" t="s">
        <v>92</v>
      </c>
      <c r="E9" s="3"/>
      <c r="F9" s="3"/>
      <c r="G9" s="3"/>
      <c r="H9" s="3"/>
      <c r="I9" s="3"/>
      <c r="J9" s="1"/>
      <c r="K9" s="1"/>
      <c r="L9" s="1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1"/>
      <c r="AA9" s="63"/>
    </row>
    <row r="10" spans="1:27" ht="20.399999999999999" x14ac:dyDescent="0.25">
      <c r="A10" s="43"/>
      <c r="B10" s="2" t="s">
        <v>39</v>
      </c>
      <c r="D10" s="84" t="s">
        <v>93</v>
      </c>
      <c r="E10" s="3"/>
      <c r="F10" s="3"/>
      <c r="G10" s="3"/>
      <c r="H10" s="3"/>
      <c r="I10" s="3"/>
      <c r="J10" s="1"/>
      <c r="K10" s="1"/>
      <c r="L10" s="1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1"/>
      <c r="AA10" s="63"/>
    </row>
    <row r="11" spans="1:27" ht="20.399999999999999" x14ac:dyDescent="0.25">
      <c r="A11" s="43"/>
      <c r="B11" s="2" t="s">
        <v>38</v>
      </c>
      <c r="D11" s="84" t="s">
        <v>94</v>
      </c>
      <c r="E11" s="3"/>
      <c r="F11" s="3"/>
      <c r="G11" s="3"/>
      <c r="H11" s="3"/>
      <c r="I11" s="3"/>
      <c r="J11" s="1"/>
      <c r="K11" s="1"/>
      <c r="L11" s="1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1"/>
      <c r="AA11" s="63"/>
    </row>
    <row r="12" spans="1:27" ht="20.399999999999999" x14ac:dyDescent="0.25">
      <c r="A12" s="43"/>
      <c r="B12" s="1"/>
      <c r="C12" s="1"/>
      <c r="D12" s="1"/>
      <c r="E12" s="1"/>
      <c r="F12" s="1"/>
      <c r="G12" s="1"/>
      <c r="H12" s="1"/>
      <c r="I12" s="3"/>
      <c r="J12" s="1"/>
      <c r="K12" s="1"/>
      <c r="L12" s="1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1"/>
      <c r="AA12" s="63"/>
    </row>
    <row r="13" spans="1:27" ht="21" thickBot="1" x14ac:dyDescent="0.3">
      <c r="A13" s="43"/>
      <c r="B13" s="68"/>
      <c r="C13" s="68"/>
      <c r="D13" s="68"/>
      <c r="E13" s="68"/>
      <c r="F13" s="68"/>
      <c r="G13" s="68"/>
      <c r="H13" s="68"/>
      <c r="I13" s="68"/>
      <c r="J13" s="1"/>
      <c r="K13" s="1"/>
      <c r="L13" s="1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1"/>
      <c r="AA13" s="63"/>
    </row>
    <row r="14" spans="1:27" ht="40.799999999999997" customHeight="1" thickBot="1" x14ac:dyDescent="0.3">
      <c r="A14" s="43"/>
      <c r="B14" s="403" t="s">
        <v>44</v>
      </c>
      <c r="C14" s="404"/>
      <c r="D14" s="404"/>
      <c r="E14" s="404"/>
      <c r="F14" s="405"/>
      <c r="G14" s="71">
        <f>(G233)</f>
        <v>2280</v>
      </c>
      <c r="H14" s="69" t="s">
        <v>43</v>
      </c>
      <c r="I14" s="70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1"/>
      <c r="AA14" s="63"/>
    </row>
    <row r="15" spans="1:27" ht="77.55" customHeight="1" thickBot="1" x14ac:dyDescent="0.3">
      <c r="A15" s="43"/>
      <c r="B15" s="406" t="s">
        <v>50</v>
      </c>
      <c r="C15" s="407"/>
      <c r="D15" s="407"/>
      <c r="E15" s="407"/>
      <c r="F15" s="408"/>
      <c r="G15" s="71">
        <v>107</v>
      </c>
      <c r="H15" s="69" t="s">
        <v>36</v>
      </c>
      <c r="I15" s="70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1"/>
      <c r="AA15" s="63"/>
    </row>
    <row r="16" spans="1:27" ht="78" customHeight="1" thickBot="1" x14ac:dyDescent="0.3">
      <c r="A16" s="43"/>
      <c r="B16" s="406" t="s">
        <v>46</v>
      </c>
      <c r="C16" s="407"/>
      <c r="D16" s="407"/>
      <c r="E16" s="407"/>
      <c r="F16" s="408"/>
      <c r="G16" s="71">
        <v>8</v>
      </c>
      <c r="H16" s="69" t="s">
        <v>36</v>
      </c>
      <c r="I16" s="70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1"/>
      <c r="AA16" s="63"/>
    </row>
    <row r="17" spans="1:27" ht="54.6" customHeight="1" thickBot="1" x14ac:dyDescent="0.3">
      <c r="A17" s="43"/>
      <c r="B17" s="409" t="s">
        <v>47</v>
      </c>
      <c r="C17" s="410"/>
      <c r="D17" s="410"/>
      <c r="E17" s="410"/>
      <c r="F17" s="411"/>
      <c r="G17" s="71">
        <v>63</v>
      </c>
      <c r="H17" s="69" t="s">
        <v>36</v>
      </c>
      <c r="I17" s="70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1"/>
      <c r="AA17" s="63"/>
    </row>
    <row r="18" spans="1:27" ht="85.35" customHeight="1" thickBot="1" x14ac:dyDescent="0.3">
      <c r="A18" s="43"/>
      <c r="B18" s="406" t="s">
        <v>49</v>
      </c>
      <c r="C18" s="407"/>
      <c r="D18" s="407"/>
      <c r="E18" s="407"/>
      <c r="F18" s="408"/>
      <c r="G18" s="71">
        <v>119</v>
      </c>
      <c r="H18" s="69" t="s">
        <v>36</v>
      </c>
      <c r="I18" s="70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1"/>
      <c r="AA18" s="63"/>
    </row>
    <row r="19" spans="1:27" ht="75" customHeight="1" thickBot="1" x14ac:dyDescent="0.3">
      <c r="A19" s="43"/>
      <c r="B19" s="412" t="s">
        <v>48</v>
      </c>
      <c r="C19" s="413"/>
      <c r="D19" s="413"/>
      <c r="E19" s="413"/>
      <c r="F19" s="414"/>
      <c r="G19" s="71">
        <v>0</v>
      </c>
      <c r="H19" s="69" t="s">
        <v>36</v>
      </c>
      <c r="I19" s="70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1"/>
      <c r="AA19" s="63"/>
    </row>
    <row r="20" spans="1:27" ht="20.399999999999999" x14ac:dyDescent="0.25">
      <c r="A20" s="43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1"/>
      <c r="AA20" s="63"/>
    </row>
    <row r="21" spans="1:27" ht="20.399999999999999" x14ac:dyDescent="0.25">
      <c r="A21" s="43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1"/>
      <c r="AA21" s="63"/>
    </row>
    <row r="22" spans="1:27" ht="20.399999999999999" x14ac:dyDescent="0.25">
      <c r="A22" s="43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1"/>
      <c r="AA22" s="63"/>
    </row>
    <row r="23" spans="1:27" ht="20.399999999999999" x14ac:dyDescent="0.25">
      <c r="A23" s="43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1"/>
      <c r="AA23" s="63"/>
    </row>
    <row r="24" spans="1:27" ht="20.399999999999999" x14ac:dyDescent="0.25">
      <c r="A24" s="43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1"/>
      <c r="AA24" s="63"/>
    </row>
    <row r="25" spans="1:27" ht="20.399999999999999" x14ac:dyDescent="0.25">
      <c r="A25" s="43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1"/>
      <c r="AA25" s="63"/>
    </row>
    <row r="26" spans="1:27" ht="20.399999999999999" x14ac:dyDescent="0.25">
      <c r="A26" s="43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1"/>
      <c r="AA26" s="63"/>
    </row>
    <row r="27" spans="1:27" x14ac:dyDescent="0.25">
      <c r="A27" s="4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63"/>
    </row>
    <row r="28" spans="1:27" ht="13.8" thickBot="1" x14ac:dyDescent="0.3">
      <c r="A28" s="64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6"/>
    </row>
    <row r="29" spans="1:27" ht="17.399999999999999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415"/>
      <c r="Q29" s="415"/>
      <c r="R29" s="415"/>
      <c r="S29" s="415"/>
      <c r="T29" s="415"/>
      <c r="U29" s="415"/>
      <c r="V29" s="415"/>
      <c r="W29" s="415"/>
      <c r="X29" s="415"/>
      <c r="Y29" s="415"/>
      <c r="Z29" s="415"/>
      <c r="AA29" s="415"/>
    </row>
    <row r="44" spans="1:46" ht="13.8" thickBot="1" x14ac:dyDescent="0.3"/>
    <row r="45" spans="1:46" s="79" customFormat="1" ht="25.05" customHeight="1" x14ac:dyDescent="0.25">
      <c r="A45" s="207"/>
      <c r="B45" s="208"/>
      <c r="C45" s="209"/>
      <c r="D45" s="210" t="s">
        <v>102</v>
      </c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2"/>
      <c r="Y45" s="212"/>
      <c r="Z45" s="212"/>
      <c r="AA45" s="213"/>
      <c r="AB45" s="218" t="s">
        <v>89</v>
      </c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20"/>
      <c r="AO45" s="204"/>
      <c r="AP45" s="204"/>
      <c r="AQ45" s="204"/>
      <c r="AR45" s="204"/>
      <c r="AS45" s="204"/>
      <c r="AT45" s="204"/>
    </row>
    <row r="46" spans="1:46" s="79" customFormat="1" ht="25.05" customHeight="1" x14ac:dyDescent="0.25">
      <c r="A46" s="221" t="s">
        <v>100</v>
      </c>
      <c r="B46" s="222"/>
      <c r="C46" s="223"/>
      <c r="D46" s="214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15"/>
      <c r="P46" s="215"/>
      <c r="Q46" s="215"/>
      <c r="R46" s="215"/>
      <c r="S46" s="215"/>
      <c r="T46" s="215"/>
      <c r="U46" s="215"/>
      <c r="V46" s="215"/>
      <c r="W46" s="215"/>
      <c r="X46" s="216"/>
      <c r="Y46" s="216"/>
      <c r="Z46" s="216"/>
      <c r="AA46" s="217"/>
      <c r="AB46" s="221"/>
      <c r="AC46" s="224"/>
      <c r="AD46" s="224"/>
      <c r="AE46" s="224"/>
      <c r="AF46" s="224"/>
      <c r="AG46" s="224"/>
      <c r="AH46" s="224"/>
      <c r="AI46" s="224"/>
      <c r="AJ46" s="224"/>
      <c r="AK46" s="224"/>
      <c r="AL46" s="224"/>
      <c r="AM46" s="225"/>
      <c r="AO46" s="204"/>
      <c r="AP46" s="204"/>
      <c r="AQ46" s="204"/>
      <c r="AR46" s="204"/>
      <c r="AS46" s="204"/>
      <c r="AT46" s="204"/>
    </row>
    <row r="47" spans="1:46" s="79" customFormat="1" ht="18" customHeight="1" x14ac:dyDescent="0.25">
      <c r="A47" s="221" t="s">
        <v>101</v>
      </c>
      <c r="B47" s="222"/>
      <c r="C47" s="223"/>
      <c r="D47" s="2" t="s">
        <v>52</v>
      </c>
      <c r="E47" s="74"/>
      <c r="F47" s="74"/>
      <c r="G47" s="74"/>
      <c r="H47" s="74"/>
      <c r="I47" s="84" t="str">
        <f>(D9)</f>
        <v>PROFIL OGÓLNOAKADEMICKI</v>
      </c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80"/>
      <c r="Y47" s="80"/>
      <c r="Z47" s="80"/>
      <c r="AA47" s="80"/>
      <c r="AB47" s="73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3"/>
      <c r="AO47" s="204"/>
      <c r="AP47" s="204"/>
      <c r="AQ47" s="204"/>
      <c r="AR47" s="204"/>
      <c r="AS47" s="204"/>
      <c r="AT47" s="204"/>
    </row>
    <row r="48" spans="1:46" s="79" customFormat="1" ht="18" customHeight="1" x14ac:dyDescent="0.25">
      <c r="A48" s="221"/>
      <c r="B48" s="222"/>
      <c r="C48" s="223"/>
      <c r="D48" s="2" t="s">
        <v>39</v>
      </c>
      <c r="E48" s="82"/>
      <c r="F48" s="82"/>
      <c r="G48" s="82"/>
      <c r="H48" s="82"/>
      <c r="I48" s="84" t="str">
        <f>(D10)</f>
        <v>STUDIA PIERWSZEGO STOPNIA (3,5-letnie, inżynierskie)</v>
      </c>
      <c r="J48" s="4"/>
      <c r="K48" s="82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2"/>
      <c r="W48" s="2"/>
      <c r="X48" s="4"/>
      <c r="Y48" s="2"/>
      <c r="Z48" s="2"/>
      <c r="AA48" s="2"/>
      <c r="AB48" s="226"/>
      <c r="AC48" s="227"/>
      <c r="AD48" s="227"/>
      <c r="AE48" s="227"/>
      <c r="AF48" s="227"/>
      <c r="AG48" s="227"/>
      <c r="AH48" s="227"/>
      <c r="AI48" s="227"/>
      <c r="AJ48" s="227"/>
      <c r="AK48" s="227"/>
      <c r="AL48" s="227"/>
      <c r="AM48" s="228"/>
      <c r="AO48" s="204"/>
      <c r="AP48" s="204"/>
      <c r="AQ48" s="204"/>
      <c r="AR48" s="204"/>
      <c r="AS48" s="204"/>
      <c r="AT48" s="204"/>
    </row>
    <row r="49" spans="1:46" s="79" customFormat="1" ht="18" customHeight="1" x14ac:dyDescent="0.25">
      <c r="A49" s="229" t="s">
        <v>53</v>
      </c>
      <c r="B49" s="222"/>
      <c r="C49" s="223"/>
      <c r="D49" s="2" t="s">
        <v>38</v>
      </c>
      <c r="E49" s="82"/>
      <c r="F49" s="82"/>
      <c r="G49" s="2"/>
      <c r="H49" s="2"/>
      <c r="I49" s="84" t="str">
        <f>(D11)</f>
        <v>STUDIA STACJONARNE</v>
      </c>
      <c r="J49" s="4"/>
      <c r="K49" s="84"/>
      <c r="L49" s="84"/>
      <c r="M49" s="85"/>
      <c r="N49" s="82"/>
      <c r="O49" s="84"/>
      <c r="P49" s="84"/>
      <c r="Q49" s="84"/>
      <c r="R49" s="84"/>
      <c r="S49" s="84"/>
      <c r="T49" s="84"/>
      <c r="U49" s="84"/>
      <c r="V49" s="2"/>
      <c r="W49" s="2"/>
      <c r="X49" s="4"/>
      <c r="Y49" s="72"/>
      <c r="Z49" s="72"/>
      <c r="AA49" s="72"/>
      <c r="AB49" s="226" t="s">
        <v>90</v>
      </c>
      <c r="AC49" s="227"/>
      <c r="AD49" s="227"/>
      <c r="AE49" s="227"/>
      <c r="AF49" s="227"/>
      <c r="AG49" s="227"/>
      <c r="AH49" s="227"/>
      <c r="AI49" s="227"/>
      <c r="AJ49" s="227"/>
      <c r="AK49" s="227"/>
      <c r="AL49" s="227"/>
      <c r="AM49" s="228"/>
      <c r="AO49" s="204"/>
      <c r="AP49" s="204"/>
      <c r="AQ49" s="204"/>
      <c r="AR49" s="204"/>
      <c r="AS49" s="204"/>
      <c r="AT49" s="204"/>
    </row>
    <row r="50" spans="1:46" s="79" customFormat="1" ht="18" customHeight="1" x14ac:dyDescent="0.25">
      <c r="A50" s="226" t="s">
        <v>34</v>
      </c>
      <c r="B50" s="227"/>
      <c r="C50" s="230"/>
      <c r="D50" s="2" t="s">
        <v>0</v>
      </c>
      <c r="E50" s="2"/>
      <c r="F50" s="2"/>
      <c r="G50" s="2"/>
      <c r="H50" s="2"/>
      <c r="I50" s="84" t="str">
        <f>(D8)</f>
        <v>INŻYNIERIA ŚRODOWISKA</v>
      </c>
      <c r="J50" s="4"/>
      <c r="K50" s="84"/>
      <c r="L50" s="84"/>
      <c r="M50" s="84"/>
      <c r="N50" s="82"/>
      <c r="O50" s="84"/>
      <c r="P50" s="84"/>
      <c r="Q50" s="84"/>
      <c r="R50" s="84"/>
      <c r="S50" s="84"/>
      <c r="T50" s="84"/>
      <c r="U50" s="84"/>
      <c r="V50" s="2"/>
      <c r="W50" s="2"/>
      <c r="X50" s="4"/>
      <c r="Y50" s="72"/>
      <c r="Z50" s="72"/>
      <c r="AA50" s="72"/>
      <c r="AB50" s="226" t="s">
        <v>51</v>
      </c>
      <c r="AC50" s="227"/>
      <c r="AD50" s="227"/>
      <c r="AE50" s="227"/>
      <c r="AF50" s="227"/>
      <c r="AG50" s="227"/>
      <c r="AH50" s="227"/>
      <c r="AI50" s="227"/>
      <c r="AJ50" s="227"/>
      <c r="AK50" s="227"/>
      <c r="AL50" s="227"/>
      <c r="AM50" s="228"/>
      <c r="AO50" s="204"/>
      <c r="AP50" s="204"/>
      <c r="AQ50" s="204"/>
      <c r="AR50" s="204"/>
      <c r="AS50" s="204"/>
      <c r="AT50" s="204"/>
    </row>
    <row r="51" spans="1:46" s="79" customFormat="1" ht="18" customHeight="1" x14ac:dyDescent="0.25">
      <c r="A51" s="229" t="s">
        <v>35</v>
      </c>
      <c r="B51" s="222"/>
      <c r="C51" s="223"/>
      <c r="D51" s="5"/>
      <c r="E51" s="2"/>
      <c r="F51" s="2"/>
      <c r="G51" s="2"/>
      <c r="H51" s="2"/>
      <c r="I51" s="84"/>
      <c r="J51" s="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2"/>
      <c r="W51" s="2"/>
      <c r="X51" s="4"/>
      <c r="Y51" s="2"/>
      <c r="Z51" s="2"/>
      <c r="AA51" s="2"/>
      <c r="AB51" s="229"/>
      <c r="AC51" s="222"/>
      <c r="AD51" s="222"/>
      <c r="AE51" s="222"/>
      <c r="AF51" s="222"/>
      <c r="AG51" s="222"/>
      <c r="AH51" s="222"/>
      <c r="AI51" s="222"/>
      <c r="AJ51" s="222"/>
      <c r="AK51" s="222"/>
      <c r="AL51" s="222"/>
      <c r="AM51" s="231"/>
      <c r="AO51" s="204"/>
      <c r="AP51" s="204"/>
      <c r="AQ51" s="204"/>
      <c r="AR51" s="204"/>
      <c r="AS51" s="204"/>
      <c r="AT51" s="204"/>
    </row>
    <row r="52" spans="1:46" s="79" customFormat="1" ht="18" customHeight="1" thickBot="1" x14ac:dyDescent="0.3">
      <c r="A52" s="232"/>
      <c r="B52" s="233"/>
      <c r="C52" s="234"/>
      <c r="D52" s="86"/>
      <c r="E52" s="44"/>
      <c r="F52" s="44"/>
      <c r="G52" s="44"/>
      <c r="H52" s="44"/>
      <c r="I52" s="44"/>
      <c r="J52" s="44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75"/>
      <c r="W52" s="75"/>
      <c r="X52" s="44"/>
      <c r="Y52" s="6"/>
      <c r="Z52" s="6"/>
      <c r="AA52" s="6"/>
      <c r="AB52" s="235"/>
      <c r="AC52" s="236"/>
      <c r="AD52" s="236"/>
      <c r="AE52" s="236"/>
      <c r="AF52" s="236"/>
      <c r="AG52" s="236"/>
      <c r="AH52" s="236"/>
      <c r="AI52" s="236"/>
      <c r="AJ52" s="236"/>
      <c r="AK52" s="236"/>
      <c r="AL52" s="236"/>
      <c r="AM52" s="237"/>
      <c r="AO52" s="204"/>
      <c r="AP52" s="204"/>
      <c r="AQ52" s="204"/>
      <c r="AR52" s="204"/>
      <c r="AS52" s="204"/>
      <c r="AT52" s="204"/>
    </row>
    <row r="53" spans="1:46" s="79" customFormat="1" ht="6" customHeight="1" thickBot="1" x14ac:dyDescent="0.3">
      <c r="A53" s="88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89"/>
      <c r="AM53" s="90"/>
      <c r="AO53" s="204"/>
      <c r="AP53" s="204"/>
      <c r="AQ53" s="204"/>
      <c r="AR53" s="204"/>
      <c r="AS53" s="204"/>
      <c r="AT53" s="204"/>
    </row>
    <row r="54" spans="1:46" s="79" customFormat="1" x14ac:dyDescent="0.25">
      <c r="A54" s="238" t="s">
        <v>1</v>
      </c>
      <c r="B54" s="241" t="s">
        <v>45</v>
      </c>
      <c r="C54" s="242"/>
      <c r="D54" s="247" t="s">
        <v>2</v>
      </c>
      <c r="E54" s="248"/>
      <c r="F54" s="249"/>
      <c r="G54" s="253" t="s">
        <v>3</v>
      </c>
      <c r="H54" s="254"/>
      <c r="I54" s="254"/>
      <c r="J54" s="254"/>
      <c r="K54" s="254"/>
      <c r="L54" s="253" t="s">
        <v>54</v>
      </c>
      <c r="M54" s="254"/>
      <c r="N54" s="254"/>
      <c r="O54" s="254"/>
      <c r="P54" s="254"/>
      <c r="Q54" s="254"/>
      <c r="R54" s="254"/>
      <c r="S54" s="254"/>
      <c r="T54" s="254"/>
      <c r="U54" s="254"/>
      <c r="V54" s="254"/>
      <c r="W54" s="254"/>
      <c r="X54" s="254"/>
      <c r="Y54" s="254"/>
      <c r="Z54" s="254"/>
      <c r="AA54" s="254"/>
      <c r="AB54" s="254"/>
      <c r="AC54" s="254"/>
      <c r="AD54" s="254"/>
      <c r="AE54" s="254"/>
      <c r="AF54" s="254"/>
      <c r="AG54" s="254"/>
      <c r="AH54" s="254"/>
      <c r="AI54" s="254"/>
      <c r="AJ54" s="254"/>
      <c r="AK54" s="254"/>
      <c r="AL54" s="254"/>
      <c r="AM54" s="255"/>
      <c r="AO54" s="204"/>
      <c r="AP54" s="204"/>
      <c r="AQ54" s="204"/>
      <c r="AR54" s="204"/>
      <c r="AS54" s="204"/>
      <c r="AT54" s="204"/>
    </row>
    <row r="55" spans="1:46" s="79" customFormat="1" x14ac:dyDescent="0.25">
      <c r="A55" s="239"/>
      <c r="B55" s="243"/>
      <c r="C55" s="244"/>
      <c r="D55" s="250"/>
      <c r="E55" s="251"/>
      <c r="F55" s="252"/>
      <c r="G55" s="256" t="s">
        <v>4</v>
      </c>
      <c r="H55" s="259" t="s">
        <v>5</v>
      </c>
      <c r="I55" s="259"/>
      <c r="J55" s="259"/>
      <c r="K55" s="260"/>
      <c r="L55" s="261" t="s">
        <v>55</v>
      </c>
      <c r="M55" s="262"/>
      <c r="N55" s="262"/>
      <c r="O55" s="263"/>
      <c r="P55" s="261" t="s">
        <v>56</v>
      </c>
      <c r="Q55" s="262"/>
      <c r="R55" s="262"/>
      <c r="S55" s="263"/>
      <c r="T55" s="261" t="s">
        <v>57</v>
      </c>
      <c r="U55" s="262"/>
      <c r="V55" s="262"/>
      <c r="W55" s="263"/>
      <c r="X55" s="261" t="s">
        <v>58</v>
      </c>
      <c r="Y55" s="262"/>
      <c r="Z55" s="262"/>
      <c r="AA55" s="263"/>
      <c r="AB55" s="261" t="s">
        <v>59</v>
      </c>
      <c r="AC55" s="262"/>
      <c r="AD55" s="262"/>
      <c r="AE55" s="263"/>
      <c r="AF55" s="261" t="s">
        <v>60</v>
      </c>
      <c r="AG55" s="262"/>
      <c r="AH55" s="262"/>
      <c r="AI55" s="263"/>
      <c r="AJ55" s="261" t="s">
        <v>61</v>
      </c>
      <c r="AK55" s="262"/>
      <c r="AL55" s="262"/>
      <c r="AM55" s="263"/>
      <c r="AO55" s="204"/>
      <c r="AP55" s="204"/>
      <c r="AQ55" s="204"/>
      <c r="AR55" s="204"/>
      <c r="AS55" s="204"/>
      <c r="AT55" s="204"/>
    </row>
    <row r="56" spans="1:46" s="79" customFormat="1" ht="12.75" customHeight="1" x14ac:dyDescent="0.25">
      <c r="A56" s="239"/>
      <c r="B56" s="243"/>
      <c r="C56" s="244"/>
      <c r="D56" s="264" t="s">
        <v>6</v>
      </c>
      <c r="E56" s="266" t="s">
        <v>7</v>
      </c>
      <c r="F56" s="269" t="s">
        <v>36</v>
      </c>
      <c r="G56" s="257"/>
      <c r="H56" s="259" t="s">
        <v>8</v>
      </c>
      <c r="I56" s="259" t="s">
        <v>9</v>
      </c>
      <c r="J56" s="259" t="s">
        <v>62</v>
      </c>
      <c r="K56" s="260" t="s">
        <v>33</v>
      </c>
      <c r="L56" s="284" t="s">
        <v>88</v>
      </c>
      <c r="M56" s="285"/>
      <c r="N56" s="285"/>
      <c r="O56" s="285"/>
      <c r="P56" s="285"/>
      <c r="Q56" s="285"/>
      <c r="R56" s="285"/>
      <c r="S56" s="285"/>
      <c r="T56" s="285"/>
      <c r="U56" s="285"/>
      <c r="V56" s="285"/>
      <c r="W56" s="285"/>
      <c r="X56" s="285"/>
      <c r="Y56" s="285"/>
      <c r="Z56" s="285"/>
      <c r="AA56" s="285"/>
      <c r="AB56" s="285"/>
      <c r="AC56" s="285"/>
      <c r="AD56" s="285"/>
      <c r="AE56" s="285"/>
      <c r="AF56" s="285"/>
      <c r="AG56" s="285"/>
      <c r="AH56" s="285"/>
      <c r="AI56" s="285"/>
      <c r="AJ56" s="285"/>
      <c r="AK56" s="285"/>
      <c r="AL56" s="285"/>
      <c r="AM56" s="286"/>
      <c r="AO56" s="204"/>
      <c r="AP56" s="204"/>
      <c r="AQ56" s="204"/>
      <c r="AR56" s="204"/>
      <c r="AS56" s="204"/>
      <c r="AT56" s="204"/>
    </row>
    <row r="57" spans="1:46" s="79" customFormat="1" x14ac:dyDescent="0.25">
      <c r="A57" s="239"/>
      <c r="B57" s="243"/>
      <c r="C57" s="244"/>
      <c r="D57" s="264"/>
      <c r="E57" s="267"/>
      <c r="F57" s="270"/>
      <c r="G57" s="257"/>
      <c r="H57" s="259"/>
      <c r="I57" s="259"/>
      <c r="J57" s="259"/>
      <c r="K57" s="260"/>
      <c r="L57" s="275" t="s">
        <v>8</v>
      </c>
      <c r="M57" s="277" t="s">
        <v>9</v>
      </c>
      <c r="N57" s="273" t="s">
        <v>10</v>
      </c>
      <c r="O57" s="269" t="s">
        <v>63</v>
      </c>
      <c r="P57" s="275" t="s">
        <v>8</v>
      </c>
      <c r="Q57" s="277" t="s">
        <v>9</v>
      </c>
      <c r="R57" s="273" t="s">
        <v>10</v>
      </c>
      <c r="S57" s="269" t="s">
        <v>63</v>
      </c>
      <c r="T57" s="275" t="s">
        <v>8</v>
      </c>
      <c r="U57" s="277" t="s">
        <v>9</v>
      </c>
      <c r="V57" s="273" t="s">
        <v>10</v>
      </c>
      <c r="W57" s="269" t="s">
        <v>63</v>
      </c>
      <c r="X57" s="275" t="s">
        <v>8</v>
      </c>
      <c r="Y57" s="277" t="s">
        <v>9</v>
      </c>
      <c r="Z57" s="273" t="s">
        <v>10</v>
      </c>
      <c r="AA57" s="269" t="s">
        <v>63</v>
      </c>
      <c r="AB57" s="275" t="s">
        <v>8</v>
      </c>
      <c r="AC57" s="277" t="s">
        <v>9</v>
      </c>
      <c r="AD57" s="273" t="s">
        <v>10</v>
      </c>
      <c r="AE57" s="269" t="s">
        <v>63</v>
      </c>
      <c r="AF57" s="275" t="s">
        <v>8</v>
      </c>
      <c r="AG57" s="277" t="s">
        <v>9</v>
      </c>
      <c r="AH57" s="273" t="s">
        <v>10</v>
      </c>
      <c r="AI57" s="269" t="s">
        <v>63</v>
      </c>
      <c r="AJ57" s="275" t="s">
        <v>8</v>
      </c>
      <c r="AK57" s="277" t="s">
        <v>9</v>
      </c>
      <c r="AL57" s="273" t="s">
        <v>10</v>
      </c>
      <c r="AM57" s="269" t="s">
        <v>63</v>
      </c>
      <c r="AO57" s="204"/>
      <c r="AP57" s="204"/>
      <c r="AQ57" s="204"/>
      <c r="AR57" s="204"/>
      <c r="AS57" s="204"/>
      <c r="AT57" s="204"/>
    </row>
    <row r="58" spans="1:46" s="79" customFormat="1" ht="13.8" thickBot="1" x14ac:dyDescent="0.3">
      <c r="A58" s="240"/>
      <c r="B58" s="245"/>
      <c r="C58" s="246"/>
      <c r="D58" s="265"/>
      <c r="E58" s="268"/>
      <c r="F58" s="271"/>
      <c r="G58" s="258"/>
      <c r="H58" s="272"/>
      <c r="I58" s="272"/>
      <c r="J58" s="272"/>
      <c r="K58" s="283"/>
      <c r="L58" s="276"/>
      <c r="M58" s="278"/>
      <c r="N58" s="274"/>
      <c r="O58" s="271"/>
      <c r="P58" s="276"/>
      <c r="Q58" s="278"/>
      <c r="R58" s="274"/>
      <c r="S58" s="271"/>
      <c r="T58" s="276"/>
      <c r="U58" s="278"/>
      <c r="V58" s="274"/>
      <c r="W58" s="271"/>
      <c r="X58" s="276"/>
      <c r="Y58" s="278"/>
      <c r="Z58" s="274"/>
      <c r="AA58" s="271"/>
      <c r="AB58" s="276"/>
      <c r="AC58" s="278"/>
      <c r="AD58" s="274"/>
      <c r="AE58" s="271"/>
      <c r="AF58" s="276"/>
      <c r="AG58" s="278"/>
      <c r="AH58" s="274"/>
      <c r="AI58" s="271"/>
      <c r="AJ58" s="276"/>
      <c r="AK58" s="278"/>
      <c r="AL58" s="274"/>
      <c r="AM58" s="271"/>
      <c r="AO58" s="204"/>
      <c r="AP58" s="204"/>
      <c r="AQ58" s="204"/>
      <c r="AR58" s="204"/>
      <c r="AS58" s="204"/>
      <c r="AT58" s="204"/>
    </row>
    <row r="59" spans="1:46" s="59" customFormat="1" ht="18" customHeight="1" thickBot="1" x14ac:dyDescent="0.3">
      <c r="A59" s="92" t="s">
        <v>11</v>
      </c>
      <c r="B59" s="279" t="s">
        <v>64</v>
      </c>
      <c r="C59" s="279"/>
      <c r="D59" s="280"/>
      <c r="E59" s="280"/>
      <c r="F59" s="93"/>
      <c r="G59" s="94"/>
      <c r="H59" s="280"/>
      <c r="I59" s="280"/>
      <c r="J59" s="280"/>
      <c r="K59" s="280"/>
      <c r="L59" s="281"/>
      <c r="M59" s="281"/>
      <c r="N59" s="281"/>
      <c r="O59" s="281"/>
      <c r="P59" s="281"/>
      <c r="Q59" s="281"/>
      <c r="R59" s="281"/>
      <c r="S59" s="281"/>
      <c r="T59" s="281"/>
      <c r="U59" s="281"/>
      <c r="V59" s="281"/>
      <c r="W59" s="281"/>
      <c r="X59" s="281"/>
      <c r="Y59" s="281"/>
      <c r="Z59" s="281"/>
      <c r="AA59" s="281"/>
      <c r="AB59" s="281"/>
      <c r="AC59" s="281"/>
      <c r="AD59" s="281"/>
      <c r="AE59" s="281"/>
      <c r="AF59" s="281"/>
      <c r="AG59" s="281"/>
      <c r="AH59" s="281"/>
      <c r="AI59" s="281"/>
      <c r="AJ59" s="281"/>
      <c r="AK59" s="281"/>
      <c r="AL59" s="281"/>
      <c r="AM59" s="282"/>
      <c r="AO59" s="205"/>
      <c r="AP59" s="205"/>
      <c r="AQ59" s="205"/>
      <c r="AR59" s="205"/>
      <c r="AS59" s="205"/>
      <c r="AT59" s="205"/>
    </row>
    <row r="60" spans="1:46" s="79" customFormat="1" ht="18" customHeight="1" x14ac:dyDescent="0.25">
      <c r="A60" s="16" t="s">
        <v>12</v>
      </c>
      <c r="B60" s="287" t="s">
        <v>179</v>
      </c>
      <c r="C60" s="288"/>
      <c r="D60" s="14"/>
      <c r="E60" s="15">
        <v>4</v>
      </c>
      <c r="F60" s="9">
        <v>8</v>
      </c>
      <c r="G60" s="19">
        <f t="shared" ref="G60:G65" si="0">SUM(H60:K60)</f>
        <v>120</v>
      </c>
      <c r="H60" s="20"/>
      <c r="I60" s="20"/>
      <c r="J60" s="20">
        <f t="shared" ref="J60" si="1">N60+V60+Z60+AD60+AH60+AL60</f>
        <v>120</v>
      </c>
      <c r="K60" s="20"/>
      <c r="L60" s="16"/>
      <c r="M60" s="17"/>
      <c r="N60" s="17"/>
      <c r="O60" s="15"/>
      <c r="P60" s="7"/>
      <c r="Q60" s="8"/>
      <c r="R60" s="8"/>
      <c r="S60" s="9"/>
      <c r="T60" s="12"/>
      <c r="U60" s="10"/>
      <c r="V60" s="10">
        <v>30</v>
      </c>
      <c r="W60" s="11"/>
      <c r="X60" s="19"/>
      <c r="Y60" s="17"/>
      <c r="Z60" s="17">
        <v>30</v>
      </c>
      <c r="AA60" s="9"/>
      <c r="AB60" s="23"/>
      <c r="AC60" s="20"/>
      <c r="AD60" s="20">
        <v>30</v>
      </c>
      <c r="AE60" s="11"/>
      <c r="AF60" s="23"/>
      <c r="AG60" s="17"/>
      <c r="AH60" s="17">
        <v>30</v>
      </c>
      <c r="AI60" s="9"/>
      <c r="AJ60" s="19"/>
      <c r="AK60" s="17"/>
      <c r="AL60" s="17"/>
      <c r="AM60" s="9"/>
      <c r="AO60" s="204"/>
      <c r="AP60" s="204"/>
      <c r="AQ60" s="204"/>
      <c r="AR60" s="204"/>
      <c r="AS60" s="204"/>
      <c r="AT60" s="204"/>
    </row>
    <row r="61" spans="1:46" s="79" customFormat="1" ht="18" customHeight="1" x14ac:dyDescent="0.25">
      <c r="A61" s="13" t="s">
        <v>13</v>
      </c>
      <c r="B61" s="289" t="s">
        <v>95</v>
      </c>
      <c r="C61" s="290"/>
      <c r="D61" s="14"/>
      <c r="E61" s="15">
        <v>2</v>
      </c>
      <c r="F61" s="18"/>
      <c r="G61" s="28">
        <f t="shared" si="0"/>
        <v>60</v>
      </c>
      <c r="H61" s="25"/>
      <c r="I61" s="25">
        <f t="shared" ref="I61" si="2">M61+Q61+U61+Y61+AC61+AG61+AK61</f>
        <v>60</v>
      </c>
      <c r="J61" s="25"/>
      <c r="K61" s="25"/>
      <c r="L61" s="30"/>
      <c r="M61" s="29"/>
      <c r="N61" s="29"/>
      <c r="O61" s="49"/>
      <c r="P61" s="24"/>
      <c r="Q61" s="29"/>
      <c r="R61" s="29"/>
      <c r="S61" s="50"/>
      <c r="T61" s="30"/>
      <c r="U61" s="25">
        <v>30</v>
      </c>
      <c r="V61" s="25"/>
      <c r="W61" s="27"/>
      <c r="X61" s="28"/>
      <c r="Y61" s="29">
        <v>30</v>
      </c>
      <c r="Z61" s="29"/>
      <c r="AA61" s="50"/>
      <c r="AB61" s="31"/>
      <c r="AC61" s="25"/>
      <c r="AD61" s="25"/>
      <c r="AE61" s="27"/>
      <c r="AF61" s="31"/>
      <c r="AG61" s="29"/>
      <c r="AH61" s="29"/>
      <c r="AI61" s="50"/>
      <c r="AJ61" s="28"/>
      <c r="AK61" s="29"/>
      <c r="AL61" s="29"/>
      <c r="AM61" s="50"/>
      <c r="AO61" s="204"/>
      <c r="AP61" s="204"/>
      <c r="AQ61" s="204"/>
      <c r="AR61" s="204"/>
      <c r="AS61" s="204"/>
      <c r="AT61" s="204"/>
    </row>
    <row r="62" spans="1:46" s="79" customFormat="1" ht="18" customHeight="1" x14ac:dyDescent="0.25">
      <c r="A62" s="13" t="s">
        <v>14</v>
      </c>
      <c r="B62" s="289" t="s">
        <v>96</v>
      </c>
      <c r="C62" s="290"/>
      <c r="D62" s="14"/>
      <c r="E62" s="15">
        <v>1</v>
      </c>
      <c r="F62" s="18">
        <v>2</v>
      </c>
      <c r="G62" s="28">
        <f t="shared" si="0"/>
        <v>15</v>
      </c>
      <c r="H62" s="25">
        <f t="shared" ref="H62" si="3">L62+P62+T62+X62+AB62+AF62+AJ62</f>
        <v>15</v>
      </c>
      <c r="I62" s="25"/>
      <c r="J62" s="25"/>
      <c r="K62" s="25"/>
      <c r="L62" s="30"/>
      <c r="M62" s="29"/>
      <c r="N62" s="29"/>
      <c r="O62" s="49"/>
      <c r="P62" s="24"/>
      <c r="Q62" s="29"/>
      <c r="R62" s="29"/>
      <c r="S62" s="50"/>
      <c r="T62" s="30"/>
      <c r="U62" s="25"/>
      <c r="V62" s="25"/>
      <c r="W62" s="27"/>
      <c r="X62" s="28"/>
      <c r="Y62" s="29"/>
      <c r="Z62" s="29"/>
      <c r="AA62" s="50"/>
      <c r="AB62" s="31"/>
      <c r="AC62" s="25"/>
      <c r="AD62" s="25"/>
      <c r="AE62" s="95"/>
      <c r="AF62" s="31"/>
      <c r="AG62" s="29"/>
      <c r="AH62" s="29"/>
      <c r="AI62" s="96"/>
      <c r="AJ62" s="28">
        <v>15</v>
      </c>
      <c r="AK62" s="29"/>
      <c r="AL62" s="29"/>
      <c r="AM62" s="96"/>
      <c r="AO62" s="204"/>
      <c r="AP62" s="204"/>
      <c r="AQ62" s="204"/>
      <c r="AR62" s="204"/>
      <c r="AS62" s="204"/>
      <c r="AT62" s="204"/>
    </row>
    <row r="63" spans="1:46" s="79" customFormat="1" ht="18" customHeight="1" x14ac:dyDescent="0.25">
      <c r="A63" s="16" t="s">
        <v>15</v>
      </c>
      <c r="B63" s="291" t="s">
        <v>97</v>
      </c>
      <c r="C63" s="292"/>
      <c r="D63" s="97"/>
      <c r="E63" s="21">
        <v>2</v>
      </c>
      <c r="F63" s="22">
        <v>4</v>
      </c>
      <c r="G63" s="31">
        <f t="shared" si="0"/>
        <v>30</v>
      </c>
      <c r="H63" s="25">
        <f t="shared" ref="H63:H65" si="4">L63+P63+T63+X63+AB63+AF63+AJ63</f>
        <v>30</v>
      </c>
      <c r="I63" s="25"/>
      <c r="J63" s="25"/>
      <c r="K63" s="25"/>
      <c r="L63" s="30">
        <v>15</v>
      </c>
      <c r="M63" s="25"/>
      <c r="N63" s="25"/>
      <c r="O63" s="26"/>
      <c r="P63" s="30"/>
      <c r="Q63" s="25"/>
      <c r="R63" s="25"/>
      <c r="S63" s="27"/>
      <c r="T63" s="30"/>
      <c r="U63" s="25"/>
      <c r="V63" s="25"/>
      <c r="W63" s="27"/>
      <c r="X63" s="31"/>
      <c r="Y63" s="25"/>
      <c r="Z63" s="25"/>
      <c r="AA63" s="27"/>
      <c r="AB63" s="31"/>
      <c r="AC63" s="25"/>
      <c r="AD63" s="25"/>
      <c r="AE63" s="95"/>
      <c r="AF63" s="31"/>
      <c r="AG63" s="25"/>
      <c r="AH63" s="25"/>
      <c r="AI63" s="95"/>
      <c r="AJ63" s="31">
        <v>15</v>
      </c>
      <c r="AK63" s="25"/>
      <c r="AL63" s="25"/>
      <c r="AM63" s="95"/>
      <c r="AO63" s="204"/>
      <c r="AP63" s="204"/>
      <c r="AQ63" s="204"/>
      <c r="AR63" s="204"/>
      <c r="AS63" s="204"/>
      <c r="AT63" s="204"/>
    </row>
    <row r="64" spans="1:46" s="79" customFormat="1" ht="18" customHeight="1" x14ac:dyDescent="0.25">
      <c r="A64" s="16" t="s">
        <v>16</v>
      </c>
      <c r="B64" s="289" t="s">
        <v>98</v>
      </c>
      <c r="C64" s="290"/>
      <c r="D64" s="48"/>
      <c r="E64" s="49">
        <v>1</v>
      </c>
      <c r="F64" s="50">
        <v>2</v>
      </c>
      <c r="G64" s="28">
        <f t="shared" si="0"/>
        <v>15</v>
      </c>
      <c r="H64" s="25">
        <f t="shared" si="4"/>
        <v>15</v>
      </c>
      <c r="I64" s="25"/>
      <c r="J64" s="25"/>
      <c r="K64" s="25"/>
      <c r="L64" s="24">
        <v>15</v>
      </c>
      <c r="M64" s="29"/>
      <c r="N64" s="29"/>
      <c r="O64" s="49"/>
      <c r="P64" s="24"/>
      <c r="Q64" s="29"/>
      <c r="R64" s="29"/>
      <c r="S64" s="50"/>
      <c r="T64" s="30"/>
      <c r="U64" s="25"/>
      <c r="V64" s="25"/>
      <c r="W64" s="27"/>
      <c r="X64" s="28"/>
      <c r="Y64" s="29"/>
      <c r="Z64" s="29"/>
      <c r="AA64" s="50"/>
      <c r="AB64" s="31"/>
      <c r="AC64" s="25"/>
      <c r="AD64" s="25"/>
      <c r="AE64" s="27"/>
      <c r="AF64" s="31"/>
      <c r="AG64" s="29"/>
      <c r="AH64" s="29"/>
      <c r="AI64" s="50"/>
      <c r="AJ64" s="28"/>
      <c r="AK64" s="29"/>
      <c r="AL64" s="29"/>
      <c r="AM64" s="50"/>
      <c r="AO64" s="204"/>
      <c r="AP64" s="204"/>
      <c r="AQ64" s="204"/>
      <c r="AR64" s="204"/>
      <c r="AS64" s="204"/>
      <c r="AT64" s="204"/>
    </row>
    <row r="65" spans="1:46" s="79" customFormat="1" ht="18" customHeight="1" x14ac:dyDescent="0.25">
      <c r="A65" s="16" t="s">
        <v>25</v>
      </c>
      <c r="B65" s="289" t="s">
        <v>99</v>
      </c>
      <c r="C65" s="290"/>
      <c r="D65" s="180"/>
      <c r="E65" s="181">
        <v>1</v>
      </c>
      <c r="F65" s="96">
        <v>2</v>
      </c>
      <c r="G65" s="28">
        <f t="shared" si="0"/>
        <v>15</v>
      </c>
      <c r="H65" s="25">
        <f t="shared" si="4"/>
        <v>15</v>
      </c>
      <c r="I65" s="25"/>
      <c r="J65" s="25"/>
      <c r="K65" s="25"/>
      <c r="L65" s="183"/>
      <c r="M65" s="184"/>
      <c r="N65" s="184"/>
      <c r="O65" s="181"/>
      <c r="P65" s="183"/>
      <c r="Q65" s="184"/>
      <c r="R65" s="184"/>
      <c r="S65" s="96"/>
      <c r="T65" s="185"/>
      <c r="U65" s="176"/>
      <c r="V65" s="176"/>
      <c r="W65" s="95"/>
      <c r="X65" s="182"/>
      <c r="Y65" s="184"/>
      <c r="Z65" s="184"/>
      <c r="AA65" s="96"/>
      <c r="AB65" s="175"/>
      <c r="AC65" s="176"/>
      <c r="AD65" s="176"/>
      <c r="AE65" s="95"/>
      <c r="AF65" s="175">
        <v>15</v>
      </c>
      <c r="AG65" s="184"/>
      <c r="AH65" s="184"/>
      <c r="AI65" s="96"/>
      <c r="AJ65" s="182"/>
      <c r="AK65" s="184"/>
      <c r="AL65" s="184"/>
      <c r="AM65" s="96"/>
      <c r="AO65" s="204"/>
      <c r="AP65" s="204"/>
      <c r="AQ65" s="204"/>
      <c r="AR65" s="204"/>
      <c r="AS65" s="204"/>
      <c r="AT65" s="204"/>
    </row>
    <row r="66" spans="1:46" s="79" customFormat="1" ht="18" customHeight="1" thickBot="1" x14ac:dyDescent="0.3">
      <c r="A66" s="16"/>
      <c r="B66" s="293"/>
      <c r="C66" s="294"/>
      <c r="D66" s="99"/>
      <c r="E66" s="37"/>
      <c r="F66" s="100"/>
      <c r="G66" s="32"/>
      <c r="H66" s="33"/>
      <c r="I66" s="33"/>
      <c r="J66" s="33"/>
      <c r="K66" s="34"/>
      <c r="L66" s="32"/>
      <c r="M66" s="37"/>
      <c r="N66" s="37"/>
      <c r="O66" s="98"/>
      <c r="P66" s="32"/>
      <c r="Q66" s="37"/>
      <c r="R66" s="37"/>
      <c r="S66" s="100"/>
      <c r="T66" s="38"/>
      <c r="U66" s="33"/>
      <c r="V66" s="33"/>
      <c r="W66" s="35"/>
      <c r="X66" s="36"/>
      <c r="Y66" s="37"/>
      <c r="Z66" s="37"/>
      <c r="AA66" s="100"/>
      <c r="AB66" s="101"/>
      <c r="AC66" s="33"/>
      <c r="AD66" s="33"/>
      <c r="AE66" s="35"/>
      <c r="AF66" s="101"/>
      <c r="AG66" s="37"/>
      <c r="AH66" s="37"/>
      <c r="AI66" s="100"/>
      <c r="AJ66" s="36"/>
      <c r="AK66" s="37"/>
      <c r="AL66" s="37"/>
      <c r="AM66" s="100"/>
      <c r="AO66" s="204"/>
      <c r="AP66" s="204"/>
      <c r="AQ66" s="204"/>
      <c r="AR66" s="204"/>
      <c r="AS66" s="204"/>
      <c r="AT66" s="204"/>
    </row>
    <row r="67" spans="1:46" s="79" customFormat="1" ht="13.8" thickTop="1" x14ac:dyDescent="0.25">
      <c r="A67" s="102"/>
      <c r="B67" s="295" t="s">
        <v>17</v>
      </c>
      <c r="C67" s="296"/>
      <c r="D67" s="299">
        <f t="shared" ref="D67:AM67" si="5">SUM(D60:D66)</f>
        <v>0</v>
      </c>
      <c r="E67" s="301">
        <f t="shared" si="5"/>
        <v>11</v>
      </c>
      <c r="F67" s="303">
        <f t="shared" si="5"/>
        <v>18</v>
      </c>
      <c r="G67" s="305">
        <f t="shared" si="5"/>
        <v>255</v>
      </c>
      <c r="H67" s="301">
        <f t="shared" si="5"/>
        <v>75</v>
      </c>
      <c r="I67" s="301">
        <f t="shared" si="5"/>
        <v>60</v>
      </c>
      <c r="J67" s="301">
        <f t="shared" si="5"/>
        <v>120</v>
      </c>
      <c r="K67" s="303">
        <f t="shared" si="5"/>
        <v>0</v>
      </c>
      <c r="L67" s="103">
        <f t="shared" si="5"/>
        <v>30</v>
      </c>
      <c r="M67" s="104">
        <f t="shared" si="5"/>
        <v>0</v>
      </c>
      <c r="N67" s="104">
        <f t="shared" si="5"/>
        <v>0</v>
      </c>
      <c r="O67" s="105">
        <f t="shared" si="5"/>
        <v>0</v>
      </c>
      <c r="P67" s="103">
        <f t="shared" si="5"/>
        <v>0</v>
      </c>
      <c r="Q67" s="104">
        <f t="shared" si="5"/>
        <v>0</v>
      </c>
      <c r="R67" s="104">
        <f t="shared" si="5"/>
        <v>0</v>
      </c>
      <c r="S67" s="106">
        <f t="shared" si="5"/>
        <v>0</v>
      </c>
      <c r="T67" s="103">
        <f t="shared" si="5"/>
        <v>0</v>
      </c>
      <c r="U67" s="104">
        <f t="shared" si="5"/>
        <v>30</v>
      </c>
      <c r="V67" s="104">
        <f t="shared" si="5"/>
        <v>30</v>
      </c>
      <c r="W67" s="106">
        <f t="shared" si="5"/>
        <v>0</v>
      </c>
      <c r="X67" s="107">
        <f t="shared" si="5"/>
        <v>0</v>
      </c>
      <c r="Y67" s="104">
        <f t="shared" si="5"/>
        <v>30</v>
      </c>
      <c r="Z67" s="104">
        <f t="shared" si="5"/>
        <v>30</v>
      </c>
      <c r="AA67" s="106">
        <f t="shared" si="5"/>
        <v>0</v>
      </c>
      <c r="AB67" s="107">
        <f t="shared" si="5"/>
        <v>0</v>
      </c>
      <c r="AC67" s="104">
        <f t="shared" si="5"/>
        <v>0</v>
      </c>
      <c r="AD67" s="104">
        <f t="shared" si="5"/>
        <v>30</v>
      </c>
      <c r="AE67" s="106">
        <f t="shared" si="5"/>
        <v>0</v>
      </c>
      <c r="AF67" s="103">
        <f t="shared" si="5"/>
        <v>15</v>
      </c>
      <c r="AG67" s="104">
        <f t="shared" si="5"/>
        <v>0</v>
      </c>
      <c r="AH67" s="104">
        <f t="shared" si="5"/>
        <v>30</v>
      </c>
      <c r="AI67" s="106">
        <f t="shared" si="5"/>
        <v>0</v>
      </c>
      <c r="AJ67" s="107">
        <f t="shared" si="5"/>
        <v>30</v>
      </c>
      <c r="AK67" s="104">
        <f t="shared" si="5"/>
        <v>0</v>
      </c>
      <c r="AL67" s="104">
        <f t="shared" si="5"/>
        <v>0</v>
      </c>
      <c r="AM67" s="106">
        <f t="shared" si="5"/>
        <v>0</v>
      </c>
      <c r="AO67" s="204"/>
      <c r="AP67" s="204"/>
      <c r="AQ67" s="204"/>
      <c r="AR67" s="204"/>
      <c r="AS67" s="204"/>
      <c r="AT67" s="204"/>
    </row>
    <row r="68" spans="1:46" s="79" customFormat="1" ht="13.8" thickBot="1" x14ac:dyDescent="0.3">
      <c r="A68" s="108"/>
      <c r="B68" s="297"/>
      <c r="C68" s="298"/>
      <c r="D68" s="300"/>
      <c r="E68" s="302"/>
      <c r="F68" s="304"/>
      <c r="G68" s="306"/>
      <c r="H68" s="302"/>
      <c r="I68" s="302"/>
      <c r="J68" s="302"/>
      <c r="K68" s="304"/>
      <c r="L68" s="307">
        <f>SUM(L67:O67)</f>
        <v>30</v>
      </c>
      <c r="M68" s="308"/>
      <c r="N68" s="308"/>
      <c r="O68" s="309"/>
      <c r="P68" s="307">
        <f>SUM(P67:S67)</f>
        <v>0</v>
      </c>
      <c r="Q68" s="308"/>
      <c r="R68" s="308"/>
      <c r="S68" s="309"/>
      <c r="T68" s="307">
        <f>SUM(T67:W67)</f>
        <v>60</v>
      </c>
      <c r="U68" s="308"/>
      <c r="V68" s="308"/>
      <c r="W68" s="309"/>
      <c r="X68" s="108"/>
      <c r="Y68" s="109">
        <f>SUM(X67:AA67)</f>
        <v>60</v>
      </c>
      <c r="Z68" s="109"/>
      <c r="AA68" s="110"/>
      <c r="AB68" s="307">
        <f>SUM(AB67:AE67)</f>
        <v>30</v>
      </c>
      <c r="AC68" s="308"/>
      <c r="AD68" s="308"/>
      <c r="AE68" s="309"/>
      <c r="AF68" s="307">
        <f>SUM(AF67:AI67)</f>
        <v>45</v>
      </c>
      <c r="AG68" s="308"/>
      <c r="AH68" s="308"/>
      <c r="AI68" s="309"/>
      <c r="AJ68" s="307">
        <f>SUM(AJ67:AM67)</f>
        <v>30</v>
      </c>
      <c r="AK68" s="308"/>
      <c r="AL68" s="308"/>
      <c r="AM68" s="309"/>
      <c r="AO68" s="204"/>
      <c r="AP68" s="204"/>
      <c r="AQ68" s="204"/>
      <c r="AR68" s="204"/>
      <c r="AS68" s="204"/>
      <c r="AT68" s="204"/>
    </row>
    <row r="69" spans="1:46" s="79" customFormat="1" ht="12.75" customHeight="1" x14ac:dyDescent="0.25">
      <c r="A69" s="310" t="s">
        <v>65</v>
      </c>
      <c r="B69" s="311"/>
      <c r="C69" s="312"/>
      <c r="D69" s="313" t="s">
        <v>6</v>
      </c>
      <c r="E69" s="314" t="s">
        <v>7</v>
      </c>
      <c r="F69" s="269" t="s">
        <v>36</v>
      </c>
      <c r="G69" s="315" t="s">
        <v>4</v>
      </c>
      <c r="H69" s="259" t="s">
        <v>8</v>
      </c>
      <c r="I69" s="259" t="s">
        <v>9</v>
      </c>
      <c r="J69" s="259" t="s">
        <v>62</v>
      </c>
      <c r="K69" s="260" t="s">
        <v>33</v>
      </c>
      <c r="L69" s="261" t="s">
        <v>55</v>
      </c>
      <c r="M69" s="262"/>
      <c r="N69" s="262"/>
      <c r="O69" s="263"/>
      <c r="P69" s="261" t="s">
        <v>56</v>
      </c>
      <c r="Q69" s="262"/>
      <c r="R69" s="262"/>
      <c r="S69" s="263"/>
      <c r="T69" s="261" t="s">
        <v>57</v>
      </c>
      <c r="U69" s="262"/>
      <c r="V69" s="262"/>
      <c r="W69" s="263"/>
      <c r="X69" s="261" t="s">
        <v>58</v>
      </c>
      <c r="Y69" s="262"/>
      <c r="Z69" s="262"/>
      <c r="AA69" s="263"/>
      <c r="AB69" s="261" t="s">
        <v>59</v>
      </c>
      <c r="AC69" s="262"/>
      <c r="AD69" s="262"/>
      <c r="AE69" s="263"/>
      <c r="AF69" s="261" t="s">
        <v>60</v>
      </c>
      <c r="AG69" s="262"/>
      <c r="AH69" s="262"/>
      <c r="AI69" s="263"/>
      <c r="AJ69" s="261" t="s">
        <v>61</v>
      </c>
      <c r="AK69" s="262"/>
      <c r="AL69" s="262"/>
      <c r="AM69" s="263"/>
      <c r="AO69" s="204"/>
      <c r="AP69" s="204"/>
      <c r="AQ69" s="204"/>
      <c r="AR69" s="204"/>
      <c r="AS69" s="204"/>
      <c r="AT69" s="204"/>
    </row>
    <row r="70" spans="1:46" s="79" customFormat="1" x14ac:dyDescent="0.25">
      <c r="A70" s="310"/>
      <c r="B70" s="311"/>
      <c r="C70" s="312"/>
      <c r="D70" s="264"/>
      <c r="E70" s="314"/>
      <c r="F70" s="270"/>
      <c r="G70" s="315"/>
      <c r="H70" s="259"/>
      <c r="I70" s="259"/>
      <c r="J70" s="259"/>
      <c r="K70" s="260"/>
      <c r="L70" s="275" t="s">
        <v>8</v>
      </c>
      <c r="M70" s="277" t="s">
        <v>9</v>
      </c>
      <c r="N70" s="273" t="s">
        <v>10</v>
      </c>
      <c r="O70" s="269" t="s">
        <v>63</v>
      </c>
      <c r="P70" s="275" t="s">
        <v>8</v>
      </c>
      <c r="Q70" s="277" t="s">
        <v>9</v>
      </c>
      <c r="R70" s="273" t="s">
        <v>10</v>
      </c>
      <c r="S70" s="269" t="s">
        <v>63</v>
      </c>
      <c r="T70" s="275" t="s">
        <v>8</v>
      </c>
      <c r="U70" s="277" t="s">
        <v>9</v>
      </c>
      <c r="V70" s="273" t="s">
        <v>10</v>
      </c>
      <c r="W70" s="269" t="s">
        <v>63</v>
      </c>
      <c r="X70" s="275" t="s">
        <v>8</v>
      </c>
      <c r="Y70" s="277" t="s">
        <v>9</v>
      </c>
      <c r="Z70" s="273" t="s">
        <v>10</v>
      </c>
      <c r="AA70" s="269" t="s">
        <v>63</v>
      </c>
      <c r="AB70" s="275" t="s">
        <v>8</v>
      </c>
      <c r="AC70" s="277" t="s">
        <v>9</v>
      </c>
      <c r="AD70" s="273" t="s">
        <v>10</v>
      </c>
      <c r="AE70" s="269" t="s">
        <v>63</v>
      </c>
      <c r="AF70" s="275" t="s">
        <v>8</v>
      </c>
      <c r="AG70" s="277" t="s">
        <v>9</v>
      </c>
      <c r="AH70" s="273" t="s">
        <v>10</v>
      </c>
      <c r="AI70" s="269" t="s">
        <v>63</v>
      </c>
      <c r="AJ70" s="275" t="s">
        <v>8</v>
      </c>
      <c r="AK70" s="277" t="s">
        <v>9</v>
      </c>
      <c r="AL70" s="273" t="s">
        <v>10</v>
      </c>
      <c r="AM70" s="269" t="s">
        <v>63</v>
      </c>
      <c r="AO70" s="204"/>
      <c r="AP70" s="204"/>
      <c r="AQ70" s="204"/>
      <c r="AR70" s="204"/>
      <c r="AS70" s="204"/>
      <c r="AT70" s="204"/>
    </row>
    <row r="71" spans="1:46" s="79" customFormat="1" ht="13.8" thickBot="1" x14ac:dyDescent="0.3">
      <c r="A71" s="310"/>
      <c r="B71" s="311"/>
      <c r="C71" s="312"/>
      <c r="D71" s="265"/>
      <c r="E71" s="274"/>
      <c r="F71" s="271"/>
      <c r="G71" s="276"/>
      <c r="H71" s="272"/>
      <c r="I71" s="272"/>
      <c r="J71" s="272"/>
      <c r="K71" s="283"/>
      <c r="L71" s="276"/>
      <c r="M71" s="278"/>
      <c r="N71" s="274"/>
      <c r="O71" s="271"/>
      <c r="P71" s="276"/>
      <c r="Q71" s="278"/>
      <c r="R71" s="274"/>
      <c r="S71" s="271"/>
      <c r="T71" s="276"/>
      <c r="U71" s="278"/>
      <c r="V71" s="274"/>
      <c r="W71" s="271"/>
      <c r="X71" s="276"/>
      <c r="Y71" s="278"/>
      <c r="Z71" s="274"/>
      <c r="AA71" s="271"/>
      <c r="AB71" s="276"/>
      <c r="AC71" s="278"/>
      <c r="AD71" s="274"/>
      <c r="AE71" s="271"/>
      <c r="AF71" s="276"/>
      <c r="AG71" s="278"/>
      <c r="AH71" s="274"/>
      <c r="AI71" s="271"/>
      <c r="AJ71" s="276"/>
      <c r="AK71" s="278"/>
      <c r="AL71" s="274"/>
      <c r="AM71" s="271"/>
      <c r="AO71" s="204"/>
      <c r="AP71" s="204"/>
      <c r="AQ71" s="204"/>
      <c r="AR71" s="204"/>
      <c r="AS71" s="204"/>
      <c r="AT71" s="204"/>
    </row>
    <row r="72" spans="1:46" s="79" customFormat="1" ht="12.75" customHeight="1" x14ac:dyDescent="0.25">
      <c r="A72" s="310"/>
      <c r="B72" s="311"/>
      <c r="C72" s="312"/>
      <c r="D72" s="316">
        <f t="shared" ref="D72:AM72" si="6">SUM(D67)</f>
        <v>0</v>
      </c>
      <c r="E72" s="318">
        <f t="shared" si="6"/>
        <v>11</v>
      </c>
      <c r="F72" s="320">
        <f>SUM(F67)</f>
        <v>18</v>
      </c>
      <c r="G72" s="322">
        <f t="shared" si="6"/>
        <v>255</v>
      </c>
      <c r="H72" s="318">
        <f t="shared" si="6"/>
        <v>75</v>
      </c>
      <c r="I72" s="318">
        <f t="shared" si="6"/>
        <v>60</v>
      </c>
      <c r="J72" s="318">
        <f t="shared" si="6"/>
        <v>120</v>
      </c>
      <c r="K72" s="318">
        <f t="shared" si="6"/>
        <v>0</v>
      </c>
      <c r="L72" s="111">
        <f t="shared" si="6"/>
        <v>30</v>
      </c>
      <c r="M72" s="112">
        <f t="shared" si="6"/>
        <v>0</v>
      </c>
      <c r="N72" s="112">
        <f t="shared" si="6"/>
        <v>0</v>
      </c>
      <c r="O72" s="113">
        <f t="shared" si="6"/>
        <v>0</v>
      </c>
      <c r="P72" s="111">
        <f t="shared" si="6"/>
        <v>0</v>
      </c>
      <c r="Q72" s="112">
        <f t="shared" si="6"/>
        <v>0</v>
      </c>
      <c r="R72" s="112">
        <f t="shared" si="6"/>
        <v>0</v>
      </c>
      <c r="S72" s="114">
        <f t="shared" si="6"/>
        <v>0</v>
      </c>
      <c r="T72" s="115">
        <f t="shared" si="6"/>
        <v>0</v>
      </c>
      <c r="U72" s="112">
        <f t="shared" si="6"/>
        <v>30</v>
      </c>
      <c r="V72" s="112">
        <f t="shared" si="6"/>
        <v>30</v>
      </c>
      <c r="W72" s="113">
        <f t="shared" si="6"/>
        <v>0</v>
      </c>
      <c r="X72" s="111">
        <f t="shared" si="6"/>
        <v>0</v>
      </c>
      <c r="Y72" s="112">
        <f t="shared" si="6"/>
        <v>30</v>
      </c>
      <c r="Z72" s="112">
        <f t="shared" si="6"/>
        <v>30</v>
      </c>
      <c r="AA72" s="114">
        <f t="shared" si="6"/>
        <v>0</v>
      </c>
      <c r="AB72" s="115">
        <f t="shared" si="6"/>
        <v>0</v>
      </c>
      <c r="AC72" s="112">
        <f t="shared" si="6"/>
        <v>0</v>
      </c>
      <c r="AD72" s="112">
        <f t="shared" si="6"/>
        <v>30</v>
      </c>
      <c r="AE72" s="113">
        <f t="shared" si="6"/>
        <v>0</v>
      </c>
      <c r="AF72" s="111">
        <f t="shared" si="6"/>
        <v>15</v>
      </c>
      <c r="AG72" s="112">
        <f t="shared" si="6"/>
        <v>0</v>
      </c>
      <c r="AH72" s="112">
        <f t="shared" si="6"/>
        <v>30</v>
      </c>
      <c r="AI72" s="114">
        <f t="shared" si="6"/>
        <v>0</v>
      </c>
      <c r="AJ72" s="115">
        <f t="shared" si="6"/>
        <v>30</v>
      </c>
      <c r="AK72" s="112">
        <f t="shared" si="6"/>
        <v>0</v>
      </c>
      <c r="AL72" s="112">
        <f t="shared" si="6"/>
        <v>0</v>
      </c>
      <c r="AM72" s="114">
        <f t="shared" si="6"/>
        <v>0</v>
      </c>
      <c r="AO72" s="204" t="s">
        <v>37</v>
      </c>
      <c r="AP72" s="204"/>
      <c r="AQ72" s="204"/>
      <c r="AR72" s="204"/>
      <c r="AS72" s="204"/>
      <c r="AT72" s="204"/>
    </row>
    <row r="73" spans="1:46" s="79" customFormat="1" ht="13.5" customHeight="1" thickBot="1" x14ac:dyDescent="0.3">
      <c r="A73" s="310"/>
      <c r="B73" s="311"/>
      <c r="C73" s="312"/>
      <c r="D73" s="317"/>
      <c r="E73" s="319"/>
      <c r="F73" s="321"/>
      <c r="G73" s="323"/>
      <c r="H73" s="319"/>
      <c r="I73" s="319"/>
      <c r="J73" s="319"/>
      <c r="K73" s="319"/>
      <c r="L73" s="324">
        <f>SUM(L72:O72)</f>
        <v>30</v>
      </c>
      <c r="M73" s="325"/>
      <c r="N73" s="325"/>
      <c r="O73" s="326"/>
      <c r="P73" s="324">
        <f>SUM(P72:S72)</f>
        <v>0</v>
      </c>
      <c r="Q73" s="325"/>
      <c r="R73" s="325"/>
      <c r="S73" s="326"/>
      <c r="T73" s="324">
        <f>SUM(T72:W72)</f>
        <v>60</v>
      </c>
      <c r="U73" s="325"/>
      <c r="V73" s="325"/>
      <c r="W73" s="326"/>
      <c r="X73" s="324">
        <f>SUM(X72:AA72)</f>
        <v>60</v>
      </c>
      <c r="Y73" s="325"/>
      <c r="Z73" s="325"/>
      <c r="AA73" s="326"/>
      <c r="AB73" s="324">
        <f>SUM(AB72:AE72)</f>
        <v>30</v>
      </c>
      <c r="AC73" s="325"/>
      <c r="AD73" s="325"/>
      <c r="AE73" s="326"/>
      <c r="AF73" s="324">
        <f>SUM(AF72:AI72)</f>
        <v>45</v>
      </c>
      <c r="AG73" s="325"/>
      <c r="AH73" s="325"/>
      <c r="AI73" s="326"/>
      <c r="AJ73" s="324">
        <f>SUM(AJ72:AM72)</f>
        <v>30</v>
      </c>
      <c r="AK73" s="325"/>
      <c r="AL73" s="325"/>
      <c r="AM73" s="326"/>
      <c r="AO73" s="204">
        <f>SUM(L73:AM73)</f>
        <v>255</v>
      </c>
      <c r="AP73" s="204"/>
      <c r="AQ73" s="204"/>
      <c r="AR73" s="204"/>
      <c r="AS73" s="204"/>
      <c r="AT73" s="204"/>
    </row>
    <row r="74" spans="1:46" s="79" customFormat="1" x14ac:dyDescent="0.25">
      <c r="A74" s="310"/>
      <c r="B74" s="311"/>
      <c r="C74" s="312"/>
      <c r="D74" s="338" t="s">
        <v>18</v>
      </c>
      <c r="E74" s="219"/>
      <c r="F74" s="339"/>
      <c r="G74" s="345" t="s">
        <v>19</v>
      </c>
      <c r="H74" s="254"/>
      <c r="I74" s="254"/>
      <c r="J74" s="254"/>
      <c r="K74" s="255"/>
      <c r="L74" s="346">
        <v>0</v>
      </c>
      <c r="M74" s="347"/>
      <c r="N74" s="347"/>
      <c r="O74" s="348"/>
      <c r="P74" s="346">
        <v>0</v>
      </c>
      <c r="Q74" s="347"/>
      <c r="R74" s="347"/>
      <c r="S74" s="348"/>
      <c r="T74" s="346">
        <v>0</v>
      </c>
      <c r="U74" s="347"/>
      <c r="V74" s="347"/>
      <c r="W74" s="348"/>
      <c r="X74" s="346">
        <v>0</v>
      </c>
      <c r="Y74" s="347"/>
      <c r="Z74" s="347"/>
      <c r="AA74" s="348"/>
      <c r="AB74" s="346">
        <v>0</v>
      </c>
      <c r="AC74" s="347"/>
      <c r="AD74" s="347"/>
      <c r="AE74" s="348"/>
      <c r="AF74" s="346">
        <v>0</v>
      </c>
      <c r="AG74" s="347"/>
      <c r="AH74" s="347"/>
      <c r="AI74" s="348"/>
      <c r="AJ74" s="346">
        <v>0</v>
      </c>
      <c r="AK74" s="347"/>
      <c r="AL74" s="347"/>
      <c r="AM74" s="348"/>
      <c r="AO74" s="204">
        <f>SUM(L74:AM74)</f>
        <v>0</v>
      </c>
      <c r="AP74" s="204"/>
      <c r="AQ74" s="204"/>
      <c r="AR74" s="204"/>
      <c r="AS74" s="204"/>
      <c r="AT74" s="204"/>
    </row>
    <row r="75" spans="1:46" s="79" customFormat="1" x14ac:dyDescent="0.25">
      <c r="A75" s="310"/>
      <c r="B75" s="311"/>
      <c r="C75" s="312"/>
      <c r="D75" s="340"/>
      <c r="E75" s="224"/>
      <c r="F75" s="341"/>
      <c r="G75" s="330" t="s">
        <v>20</v>
      </c>
      <c r="H75" s="331"/>
      <c r="I75" s="331"/>
      <c r="J75" s="331"/>
      <c r="K75" s="332"/>
      <c r="L75" s="327">
        <v>2</v>
      </c>
      <c r="M75" s="328"/>
      <c r="N75" s="328"/>
      <c r="O75" s="329"/>
      <c r="P75" s="327">
        <v>0</v>
      </c>
      <c r="Q75" s="328"/>
      <c r="R75" s="328"/>
      <c r="S75" s="329"/>
      <c r="T75" s="327">
        <v>2</v>
      </c>
      <c r="U75" s="328"/>
      <c r="V75" s="328"/>
      <c r="W75" s="329"/>
      <c r="X75" s="327">
        <v>2</v>
      </c>
      <c r="Y75" s="328"/>
      <c r="Z75" s="328"/>
      <c r="AA75" s="329"/>
      <c r="AB75" s="327">
        <v>1</v>
      </c>
      <c r="AC75" s="328"/>
      <c r="AD75" s="328"/>
      <c r="AE75" s="329"/>
      <c r="AF75" s="327">
        <v>2</v>
      </c>
      <c r="AG75" s="328"/>
      <c r="AH75" s="328"/>
      <c r="AI75" s="329"/>
      <c r="AJ75" s="327">
        <v>2</v>
      </c>
      <c r="AK75" s="328"/>
      <c r="AL75" s="328"/>
      <c r="AM75" s="329"/>
      <c r="AO75" s="204">
        <f>SUM(L75:AM75)</f>
        <v>11</v>
      </c>
      <c r="AP75" s="204"/>
      <c r="AQ75" s="204"/>
      <c r="AR75" s="204"/>
      <c r="AS75" s="204"/>
      <c r="AT75" s="204"/>
    </row>
    <row r="76" spans="1:46" s="79" customFormat="1" ht="13.8" thickBot="1" x14ac:dyDescent="0.3">
      <c r="A76" s="310"/>
      <c r="B76" s="311"/>
      <c r="C76" s="312"/>
      <c r="D76" s="342"/>
      <c r="E76" s="343"/>
      <c r="F76" s="344"/>
      <c r="G76" s="330" t="s">
        <v>36</v>
      </c>
      <c r="H76" s="331"/>
      <c r="I76" s="331"/>
      <c r="J76" s="331"/>
      <c r="K76" s="332"/>
      <c r="L76" s="333">
        <v>4</v>
      </c>
      <c r="M76" s="333"/>
      <c r="N76" s="333"/>
      <c r="O76" s="333"/>
      <c r="P76" s="333">
        <v>0</v>
      </c>
      <c r="Q76" s="333"/>
      <c r="R76" s="333"/>
      <c r="S76" s="333"/>
      <c r="T76" s="333">
        <v>2</v>
      </c>
      <c r="U76" s="333"/>
      <c r="V76" s="333"/>
      <c r="W76" s="333"/>
      <c r="X76" s="333">
        <v>2</v>
      </c>
      <c r="Y76" s="333"/>
      <c r="Z76" s="333"/>
      <c r="AA76" s="333"/>
      <c r="AB76" s="333">
        <v>2</v>
      </c>
      <c r="AC76" s="333"/>
      <c r="AD76" s="333"/>
      <c r="AE76" s="333"/>
      <c r="AF76" s="333">
        <v>4</v>
      </c>
      <c r="AG76" s="333"/>
      <c r="AH76" s="333"/>
      <c r="AI76" s="333"/>
      <c r="AJ76" s="333">
        <v>4</v>
      </c>
      <c r="AK76" s="333"/>
      <c r="AL76" s="333"/>
      <c r="AM76" s="333"/>
      <c r="AO76" s="204">
        <f>SUM(L76:AM76)</f>
        <v>18</v>
      </c>
      <c r="AP76" s="204"/>
      <c r="AQ76" s="204"/>
      <c r="AR76" s="204"/>
      <c r="AS76" s="204"/>
      <c r="AT76" s="204"/>
    </row>
    <row r="77" spans="1:46" s="79" customFormat="1" x14ac:dyDescent="0.25">
      <c r="A77" s="116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77"/>
      <c r="V77" s="117"/>
      <c r="W77" s="117"/>
      <c r="X77" s="117"/>
      <c r="Y77" s="117"/>
      <c r="Z77" s="77"/>
      <c r="AA77" s="78"/>
      <c r="AB77" s="118"/>
      <c r="AC77" s="117"/>
      <c r="AD77" s="117"/>
      <c r="AE77" s="117"/>
      <c r="AF77" s="117"/>
      <c r="AG77" s="117"/>
      <c r="AH77" s="117"/>
      <c r="AI77" s="117"/>
      <c r="AJ77" s="117"/>
      <c r="AK77" s="117"/>
      <c r="AL77" s="117"/>
      <c r="AM77" s="119"/>
      <c r="AO77" s="204"/>
      <c r="AP77" s="204"/>
      <c r="AQ77" s="204"/>
      <c r="AR77" s="204"/>
      <c r="AS77" s="204"/>
      <c r="AT77" s="204"/>
    </row>
    <row r="78" spans="1:46" s="79" customFormat="1" ht="13.8" x14ac:dyDescent="0.25">
      <c r="A78" s="120" t="s">
        <v>66</v>
      </c>
      <c r="B78" s="121"/>
      <c r="C78" s="121"/>
      <c r="D78" s="121"/>
      <c r="E78" s="121"/>
      <c r="F78" s="121"/>
      <c r="G78" s="121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1"/>
      <c r="AB78" s="122"/>
      <c r="AC78" s="177" t="s">
        <v>103</v>
      </c>
      <c r="AD78" s="80"/>
      <c r="AE78" s="80"/>
      <c r="AF78" s="80"/>
      <c r="AG78" s="80"/>
      <c r="AH78" s="80"/>
      <c r="AI78" s="80"/>
      <c r="AJ78" s="80"/>
      <c r="AK78" s="80"/>
      <c r="AL78" s="80"/>
      <c r="AM78" s="81"/>
      <c r="AO78" s="204"/>
      <c r="AP78" s="204"/>
      <c r="AQ78" s="204"/>
      <c r="AR78" s="204"/>
      <c r="AS78" s="204"/>
      <c r="AT78" s="204"/>
    </row>
    <row r="79" spans="1:46" s="79" customFormat="1" ht="15" x14ac:dyDescent="0.25">
      <c r="A79" s="41"/>
      <c r="B79" s="199" t="s">
        <v>173</v>
      </c>
      <c r="C79" s="195"/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95"/>
      <c r="Z79" s="195"/>
      <c r="AA79" s="195"/>
      <c r="AB79" s="197"/>
      <c r="AC79" s="195"/>
      <c r="AD79" s="195"/>
      <c r="AE79" s="195"/>
      <c r="AF79" s="80"/>
      <c r="AG79" s="80"/>
      <c r="AH79" s="80"/>
      <c r="AI79" s="80"/>
      <c r="AJ79" s="80"/>
      <c r="AK79" s="85"/>
      <c r="AL79" s="85"/>
      <c r="AM79" s="125"/>
      <c r="AO79" s="204"/>
      <c r="AP79" s="204"/>
      <c r="AQ79" s="204"/>
      <c r="AR79" s="204"/>
      <c r="AS79" s="204"/>
      <c r="AT79" s="204"/>
    </row>
    <row r="80" spans="1:46" s="79" customFormat="1" ht="15" x14ac:dyDescent="0.25">
      <c r="A80" s="41"/>
      <c r="B80" s="199" t="s">
        <v>174</v>
      </c>
      <c r="C80" s="195"/>
      <c r="D80" s="195"/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195"/>
      <c r="Y80" s="195"/>
      <c r="Z80" s="195"/>
      <c r="AA80" s="195"/>
      <c r="AB80" s="197"/>
      <c r="AC80" s="128" t="s">
        <v>21</v>
      </c>
      <c r="AD80" s="126"/>
      <c r="AE80" s="126"/>
      <c r="AF80" s="127"/>
      <c r="AG80" s="129"/>
      <c r="AH80" s="177"/>
      <c r="AI80" s="80"/>
      <c r="AJ80" s="129"/>
      <c r="AK80" s="129"/>
      <c r="AL80" s="129"/>
      <c r="AM80" s="81"/>
      <c r="AO80" s="204"/>
      <c r="AP80" s="204"/>
      <c r="AQ80" s="204"/>
      <c r="AR80" s="204"/>
      <c r="AS80" s="204"/>
      <c r="AT80" s="204"/>
    </row>
    <row r="81" spans="1:46" s="79" customFormat="1" ht="15" x14ac:dyDescent="0.25">
      <c r="A81" s="41"/>
      <c r="B81" s="199" t="s">
        <v>180</v>
      </c>
      <c r="C81" s="195"/>
      <c r="D81" s="195"/>
      <c r="E81" s="195"/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195"/>
      <c r="Y81" s="195"/>
      <c r="Z81" s="195"/>
      <c r="AA81" s="195"/>
      <c r="AB81" s="197"/>
      <c r="AC81" s="127" t="s">
        <v>67</v>
      </c>
      <c r="AD81" s="127" t="s">
        <v>68</v>
      </c>
      <c r="AE81" s="121"/>
      <c r="AF81" s="123"/>
      <c r="AG81" s="177"/>
      <c r="AH81" s="177"/>
      <c r="AI81" s="80"/>
      <c r="AJ81" s="80"/>
      <c r="AK81" s="80"/>
      <c r="AL81" s="80"/>
      <c r="AM81" s="130"/>
      <c r="AO81" s="204"/>
      <c r="AP81" s="204"/>
      <c r="AQ81" s="204"/>
      <c r="AR81" s="204"/>
      <c r="AS81" s="204"/>
      <c r="AT81" s="204"/>
    </row>
    <row r="82" spans="1:46" s="79" customFormat="1" ht="15" x14ac:dyDescent="0.25">
      <c r="A82" s="41"/>
      <c r="B82" s="199" t="s">
        <v>184</v>
      </c>
      <c r="C82" s="196"/>
      <c r="D82" s="196"/>
      <c r="E82" s="196"/>
      <c r="F82" s="196"/>
      <c r="G82" s="196"/>
      <c r="H82" s="196"/>
      <c r="I82" s="196"/>
      <c r="J82" s="196"/>
      <c r="K82" s="196"/>
      <c r="L82" s="196"/>
      <c r="M82" s="196"/>
      <c r="N82" s="196"/>
      <c r="O82" s="196"/>
      <c r="P82" s="196"/>
      <c r="Q82" s="196"/>
      <c r="R82" s="196"/>
      <c r="S82" s="196"/>
      <c r="T82" s="196"/>
      <c r="U82" s="196"/>
      <c r="V82" s="196"/>
      <c r="W82" s="196"/>
      <c r="X82" s="196"/>
      <c r="Y82" s="196"/>
      <c r="Z82" s="196"/>
      <c r="AA82" s="196"/>
      <c r="AB82" s="198"/>
      <c r="AC82" s="126" t="s">
        <v>69</v>
      </c>
      <c r="AD82" s="126" t="s">
        <v>70</v>
      </c>
      <c r="AE82" s="131"/>
      <c r="AF82" s="131"/>
      <c r="AG82" s="177"/>
      <c r="AH82" s="177"/>
      <c r="AI82" s="80"/>
      <c r="AJ82" s="80"/>
      <c r="AK82" s="80"/>
      <c r="AL82" s="80"/>
      <c r="AM82" s="81"/>
      <c r="AO82" s="204"/>
      <c r="AP82" s="204"/>
      <c r="AQ82" s="204"/>
      <c r="AR82" s="204"/>
      <c r="AS82" s="204"/>
      <c r="AT82" s="204"/>
    </row>
    <row r="83" spans="1:46" s="79" customFormat="1" ht="15" x14ac:dyDescent="0.25">
      <c r="A83" s="41"/>
      <c r="B83" s="200" t="s">
        <v>181</v>
      </c>
      <c r="C83" s="196"/>
      <c r="D83" s="196"/>
      <c r="E83" s="196"/>
      <c r="F83" s="196"/>
      <c r="G83" s="196"/>
      <c r="H83" s="196"/>
      <c r="I83" s="196"/>
      <c r="J83" s="196"/>
      <c r="K83" s="196"/>
      <c r="L83" s="196"/>
      <c r="M83" s="196"/>
      <c r="N83" s="196"/>
      <c r="O83" s="196"/>
      <c r="P83" s="196"/>
      <c r="Q83" s="196"/>
      <c r="R83" s="196"/>
      <c r="S83" s="196"/>
      <c r="T83" s="196"/>
      <c r="U83" s="196"/>
      <c r="V83" s="196"/>
      <c r="W83" s="196"/>
      <c r="X83" s="196"/>
      <c r="Y83" s="196"/>
      <c r="Z83" s="196"/>
      <c r="AA83" s="196"/>
      <c r="AB83" s="198"/>
      <c r="AC83" s="127" t="s">
        <v>62</v>
      </c>
      <c r="AD83" s="134" t="s">
        <v>71</v>
      </c>
      <c r="AE83" s="121"/>
      <c r="AF83" s="121"/>
      <c r="AG83" s="177"/>
      <c r="AH83" s="177"/>
      <c r="AI83" s="80"/>
      <c r="AJ83" s="80"/>
      <c r="AK83" s="80"/>
      <c r="AL83" s="80"/>
      <c r="AM83" s="81"/>
      <c r="AO83" s="204"/>
      <c r="AP83" s="204"/>
      <c r="AQ83" s="204"/>
      <c r="AR83" s="204"/>
      <c r="AS83" s="204"/>
      <c r="AT83" s="204"/>
    </row>
    <row r="84" spans="1:46" s="79" customFormat="1" ht="15" x14ac:dyDescent="0.25">
      <c r="A84" s="41"/>
      <c r="B84" s="200" t="s">
        <v>175</v>
      </c>
      <c r="C84" s="59"/>
      <c r="D84" s="59"/>
      <c r="E84" s="59"/>
      <c r="F84" s="59"/>
      <c r="G84" s="59"/>
      <c r="H84" s="4"/>
      <c r="I84" s="4"/>
      <c r="J84" s="4"/>
      <c r="K84" s="4"/>
      <c r="L84" s="4"/>
      <c r="M84" s="4"/>
      <c r="N84" s="4"/>
      <c r="O84" s="4"/>
      <c r="P84" s="4"/>
      <c r="Q84" s="121"/>
      <c r="R84" s="121"/>
      <c r="S84" s="121"/>
      <c r="T84" s="121"/>
      <c r="U84" s="121"/>
      <c r="V84" s="121"/>
      <c r="W84" s="121"/>
      <c r="X84" s="80"/>
      <c r="Y84" s="80"/>
      <c r="Z84" s="80"/>
      <c r="AA84" s="81"/>
      <c r="AB84" s="122"/>
      <c r="AC84" s="127" t="s">
        <v>72</v>
      </c>
      <c r="AD84" s="127" t="s">
        <v>73</v>
      </c>
      <c r="AE84" s="121"/>
      <c r="AF84" s="121"/>
      <c r="AG84" s="177"/>
      <c r="AH84" s="177"/>
      <c r="AI84" s="80"/>
      <c r="AJ84" s="80"/>
      <c r="AK84" s="80"/>
      <c r="AL84" s="80"/>
      <c r="AM84" s="81"/>
      <c r="AO84" s="204"/>
      <c r="AP84" s="204"/>
      <c r="AQ84" s="204"/>
      <c r="AR84" s="204"/>
      <c r="AS84" s="204"/>
      <c r="AT84" s="204"/>
    </row>
    <row r="85" spans="1:46" s="79" customFormat="1" ht="15" x14ac:dyDescent="0.25">
      <c r="A85" s="41"/>
      <c r="B85" s="200" t="s">
        <v>176</v>
      </c>
      <c r="C85" s="2"/>
      <c r="D85" s="59"/>
      <c r="E85" s="59"/>
      <c r="F85" s="59"/>
      <c r="G85" s="4"/>
      <c r="H85" s="4"/>
      <c r="I85" s="4"/>
      <c r="J85" s="4"/>
      <c r="K85" s="4"/>
      <c r="L85" s="4"/>
      <c r="M85" s="4"/>
      <c r="N85" s="4"/>
      <c r="O85" s="4"/>
      <c r="P85" s="4"/>
      <c r="Q85" s="121"/>
      <c r="R85" s="121"/>
      <c r="S85" s="121"/>
      <c r="T85" s="123"/>
      <c r="U85" s="123"/>
      <c r="V85" s="123"/>
      <c r="W85" s="123"/>
      <c r="X85" s="80"/>
      <c r="Y85" s="80"/>
      <c r="Z85" s="80"/>
      <c r="AA85" s="81"/>
      <c r="AB85" s="122"/>
      <c r="AC85" s="127" t="s">
        <v>22</v>
      </c>
      <c r="AD85" s="127" t="s">
        <v>74</v>
      </c>
      <c r="AE85" s="121"/>
      <c r="AF85" s="123"/>
      <c r="AG85" s="177"/>
      <c r="AH85" s="177"/>
      <c r="AI85" s="80"/>
      <c r="AJ85" s="80"/>
      <c r="AK85" s="80"/>
      <c r="AL85" s="80"/>
      <c r="AM85" s="81"/>
      <c r="AO85" s="204"/>
      <c r="AP85" s="204"/>
      <c r="AQ85" s="204"/>
      <c r="AR85" s="204"/>
      <c r="AS85" s="204"/>
      <c r="AT85" s="204"/>
    </row>
    <row r="86" spans="1:46" s="79" customFormat="1" ht="15" x14ac:dyDescent="0.25">
      <c r="A86" s="41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121"/>
      <c r="R86" s="121"/>
      <c r="S86" s="121"/>
      <c r="T86" s="123"/>
      <c r="U86" s="123"/>
      <c r="V86" s="123"/>
      <c r="W86" s="123"/>
      <c r="X86" s="80"/>
      <c r="Y86" s="80"/>
      <c r="Z86" s="80"/>
      <c r="AA86" s="81"/>
      <c r="AB86" s="122"/>
      <c r="AC86" s="126" t="s">
        <v>75</v>
      </c>
      <c r="AD86" s="126" t="s">
        <v>76</v>
      </c>
      <c r="AE86" s="121"/>
      <c r="AF86" s="123"/>
      <c r="AG86" s="177"/>
      <c r="AH86" s="177"/>
      <c r="AI86" s="80"/>
      <c r="AJ86" s="80"/>
      <c r="AK86" s="80"/>
      <c r="AL86" s="80"/>
      <c r="AM86" s="81"/>
      <c r="AO86" s="204"/>
      <c r="AP86" s="204"/>
      <c r="AQ86" s="204"/>
      <c r="AR86" s="204"/>
      <c r="AS86" s="204"/>
      <c r="AT86" s="204"/>
    </row>
    <row r="87" spans="1:46" s="79" customFormat="1" ht="15" x14ac:dyDescent="0.25">
      <c r="A87" s="41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121"/>
      <c r="R87" s="121"/>
      <c r="S87" s="121"/>
      <c r="T87" s="123"/>
      <c r="U87" s="123"/>
      <c r="V87" s="123"/>
      <c r="W87" s="123"/>
      <c r="X87" s="80"/>
      <c r="Y87" s="80"/>
      <c r="Z87" s="80"/>
      <c r="AA87" s="81"/>
      <c r="AB87" s="122"/>
      <c r="AC87" s="135"/>
      <c r="AD87" s="126" t="s">
        <v>77</v>
      </c>
      <c r="AF87" s="123"/>
      <c r="AG87" s="177"/>
      <c r="AH87" s="177"/>
      <c r="AI87" s="80"/>
      <c r="AJ87" s="80"/>
      <c r="AK87" s="80"/>
      <c r="AL87" s="80"/>
      <c r="AM87" s="81"/>
      <c r="AO87" s="204"/>
      <c r="AP87" s="204"/>
      <c r="AQ87" s="204"/>
      <c r="AR87" s="204"/>
      <c r="AS87" s="204"/>
      <c r="AT87" s="204"/>
    </row>
    <row r="88" spans="1:46" s="79" customFormat="1" ht="14.4" thickBot="1" x14ac:dyDescent="0.3">
      <c r="A88" s="136"/>
      <c r="B88" s="137"/>
      <c r="C88" s="137"/>
      <c r="D88" s="137"/>
      <c r="E88" s="138"/>
      <c r="F88" s="138"/>
      <c r="G88" s="138"/>
      <c r="H88" s="138"/>
      <c r="I88" s="138"/>
      <c r="J88" s="138"/>
      <c r="K88" s="137"/>
      <c r="L88" s="137"/>
      <c r="M88" s="137"/>
      <c r="N88" s="137"/>
      <c r="O88" s="137"/>
      <c r="P88" s="137"/>
      <c r="Q88" s="137"/>
      <c r="R88" s="137"/>
      <c r="S88" s="137"/>
      <c r="T88" s="139"/>
      <c r="U88" s="140"/>
      <c r="V88" s="140"/>
      <c r="W88" s="140"/>
      <c r="X88" s="140"/>
      <c r="Y88" s="140"/>
      <c r="Z88" s="140"/>
      <c r="AA88" s="141"/>
      <c r="AB88" s="334" t="s">
        <v>23</v>
      </c>
      <c r="AC88" s="335"/>
      <c r="AD88" s="336"/>
      <c r="AE88" s="336"/>
      <c r="AF88" s="336"/>
      <c r="AG88" s="336"/>
      <c r="AH88" s="336"/>
      <c r="AI88" s="336"/>
      <c r="AJ88" s="336"/>
      <c r="AK88" s="336"/>
      <c r="AL88" s="336"/>
      <c r="AM88" s="337"/>
      <c r="AO88" s="204"/>
      <c r="AP88" s="204"/>
      <c r="AQ88" s="204"/>
      <c r="AR88" s="204"/>
      <c r="AS88" s="204"/>
      <c r="AT88" s="204"/>
    </row>
    <row r="89" spans="1:46" s="79" customFormat="1" ht="25.05" customHeight="1" x14ac:dyDescent="0.25">
      <c r="A89" s="207"/>
      <c r="B89" s="208"/>
      <c r="C89" s="209"/>
      <c r="D89" s="210" t="str">
        <f>D45</f>
        <v>PLAN  STUDIÓW  NR VIII</v>
      </c>
      <c r="E89" s="211"/>
      <c r="F89" s="211"/>
      <c r="G89" s="211"/>
      <c r="H89" s="211"/>
      <c r="I89" s="211"/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  <c r="X89" s="212"/>
      <c r="Y89" s="212"/>
      <c r="Z89" s="212"/>
      <c r="AA89" s="213"/>
      <c r="AB89" s="218" t="s">
        <v>89</v>
      </c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20"/>
      <c r="AO89" s="204"/>
      <c r="AP89" s="204"/>
      <c r="AQ89" s="204"/>
      <c r="AR89" s="204"/>
      <c r="AS89" s="204"/>
      <c r="AT89" s="204"/>
    </row>
    <row r="90" spans="1:46" s="79" customFormat="1" ht="25.05" customHeight="1" x14ac:dyDescent="0.25">
      <c r="A90" s="221" t="str">
        <f>A46</f>
        <v>WYDZIAŁ BUDOWNICTWA, ARCHITEKTURY</v>
      </c>
      <c r="B90" s="222"/>
      <c r="C90" s="223"/>
      <c r="D90" s="214"/>
      <c r="E90" s="215"/>
      <c r="F90" s="215"/>
      <c r="G90" s="215"/>
      <c r="H90" s="215"/>
      <c r="I90" s="215"/>
      <c r="J90" s="215"/>
      <c r="K90" s="215"/>
      <c r="L90" s="215"/>
      <c r="M90" s="215"/>
      <c r="N90" s="215"/>
      <c r="O90" s="215"/>
      <c r="P90" s="215"/>
      <c r="Q90" s="215"/>
      <c r="R90" s="215"/>
      <c r="S90" s="215"/>
      <c r="T90" s="215"/>
      <c r="U90" s="215"/>
      <c r="V90" s="215"/>
      <c r="W90" s="215"/>
      <c r="X90" s="216"/>
      <c r="Y90" s="216"/>
      <c r="Z90" s="216"/>
      <c r="AA90" s="217"/>
      <c r="AB90" s="221"/>
      <c r="AC90" s="224"/>
      <c r="AD90" s="224"/>
      <c r="AE90" s="224"/>
      <c r="AF90" s="224"/>
      <c r="AG90" s="224"/>
      <c r="AH90" s="224"/>
      <c r="AI90" s="224"/>
      <c r="AJ90" s="224"/>
      <c r="AK90" s="224"/>
      <c r="AL90" s="224"/>
      <c r="AM90" s="225"/>
      <c r="AO90" s="204"/>
      <c r="AP90" s="204"/>
      <c r="AQ90" s="204"/>
      <c r="AR90" s="204"/>
      <c r="AS90" s="204"/>
      <c r="AT90" s="204"/>
    </row>
    <row r="91" spans="1:46" s="79" customFormat="1" ht="16.05" customHeight="1" x14ac:dyDescent="0.25">
      <c r="A91" s="221" t="str">
        <f>A47</f>
        <v>I INŻYNIERII ŚRODOWISKA</v>
      </c>
      <c r="B91" s="222"/>
      <c r="C91" s="223"/>
      <c r="D91" s="2" t="s">
        <v>52</v>
      </c>
      <c r="E91" s="74"/>
      <c r="F91" s="74"/>
      <c r="G91" s="74"/>
      <c r="H91" s="74"/>
      <c r="I91" s="84" t="str">
        <f>(D9)</f>
        <v>PROFIL OGÓLNOAKADEMICKI</v>
      </c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80"/>
      <c r="Y91" s="80"/>
      <c r="Z91" s="80"/>
      <c r="AA91" s="80"/>
      <c r="AB91" s="73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3"/>
      <c r="AO91" s="204"/>
      <c r="AP91" s="204"/>
      <c r="AQ91" s="204"/>
      <c r="AR91" s="204"/>
      <c r="AS91" s="204"/>
      <c r="AT91" s="204"/>
    </row>
    <row r="92" spans="1:46" s="79" customFormat="1" ht="16.05" customHeight="1" x14ac:dyDescent="0.25">
      <c r="A92" s="221"/>
      <c r="B92" s="222"/>
      <c r="C92" s="223"/>
      <c r="D92" s="2" t="s">
        <v>39</v>
      </c>
      <c r="E92" s="82"/>
      <c r="F92" s="82"/>
      <c r="G92" s="82"/>
      <c r="H92" s="82"/>
      <c r="I92" s="84" t="str">
        <f>(D10)</f>
        <v>STUDIA PIERWSZEGO STOPNIA (3,5-letnie, inżynierskie)</v>
      </c>
      <c r="J92" s="4"/>
      <c r="K92" s="82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2"/>
      <c r="W92" s="2"/>
      <c r="X92" s="4"/>
      <c r="Y92" s="2"/>
      <c r="Z92" s="2"/>
      <c r="AA92" s="2"/>
      <c r="AB92" s="226"/>
      <c r="AC92" s="227"/>
      <c r="AD92" s="227"/>
      <c r="AE92" s="227"/>
      <c r="AF92" s="227"/>
      <c r="AG92" s="227"/>
      <c r="AH92" s="227"/>
      <c r="AI92" s="227"/>
      <c r="AJ92" s="227"/>
      <c r="AK92" s="227"/>
      <c r="AL92" s="227"/>
      <c r="AM92" s="228"/>
      <c r="AO92" s="204"/>
      <c r="AP92" s="204"/>
      <c r="AQ92" s="204"/>
      <c r="AR92" s="204"/>
      <c r="AS92" s="204"/>
      <c r="AT92" s="204"/>
    </row>
    <row r="93" spans="1:46" s="79" customFormat="1" ht="16.05" customHeight="1" x14ac:dyDescent="0.25">
      <c r="A93" s="229" t="s">
        <v>53</v>
      </c>
      <c r="B93" s="222"/>
      <c r="C93" s="223"/>
      <c r="D93" s="2" t="s">
        <v>38</v>
      </c>
      <c r="E93" s="82"/>
      <c r="F93" s="82"/>
      <c r="G93" s="2"/>
      <c r="H93" s="2"/>
      <c r="I93" s="84" t="str">
        <f>(D11)</f>
        <v>STUDIA STACJONARNE</v>
      </c>
      <c r="J93" s="4"/>
      <c r="K93" s="84"/>
      <c r="L93" s="84"/>
      <c r="M93" s="85"/>
      <c r="N93" s="82"/>
      <c r="O93" s="84"/>
      <c r="P93" s="84"/>
      <c r="Q93" s="84"/>
      <c r="R93" s="84"/>
      <c r="S93" s="84"/>
      <c r="T93" s="84"/>
      <c r="U93" s="84"/>
      <c r="V93" s="2"/>
      <c r="W93" s="2"/>
      <c r="X93" s="4"/>
      <c r="Y93" s="72"/>
      <c r="Z93" s="72"/>
      <c r="AA93" s="72"/>
      <c r="AB93" s="226" t="s">
        <v>90</v>
      </c>
      <c r="AC93" s="227"/>
      <c r="AD93" s="227"/>
      <c r="AE93" s="227"/>
      <c r="AF93" s="227"/>
      <c r="AG93" s="227"/>
      <c r="AH93" s="227"/>
      <c r="AI93" s="227"/>
      <c r="AJ93" s="227"/>
      <c r="AK93" s="227"/>
      <c r="AL93" s="227"/>
      <c r="AM93" s="228"/>
      <c r="AO93" s="204"/>
      <c r="AP93" s="204"/>
      <c r="AQ93" s="204"/>
      <c r="AR93" s="204"/>
      <c r="AS93" s="204"/>
      <c r="AT93" s="204"/>
    </row>
    <row r="94" spans="1:46" s="79" customFormat="1" ht="16.05" customHeight="1" x14ac:dyDescent="0.25">
      <c r="A94" s="226" t="s">
        <v>34</v>
      </c>
      <c r="B94" s="227"/>
      <c r="C94" s="230"/>
      <c r="D94" s="2" t="s">
        <v>0</v>
      </c>
      <c r="E94" s="2"/>
      <c r="F94" s="2"/>
      <c r="G94" s="2"/>
      <c r="H94" s="2"/>
      <c r="I94" s="84" t="str">
        <f>(D8)</f>
        <v>INŻYNIERIA ŚRODOWISKA</v>
      </c>
      <c r="J94" s="4"/>
      <c r="K94" s="84"/>
      <c r="L94" s="84"/>
      <c r="M94" s="84"/>
      <c r="N94" s="82"/>
      <c r="O94" s="84"/>
      <c r="P94" s="84"/>
      <c r="Q94" s="84"/>
      <c r="R94" s="84"/>
      <c r="S94" s="84"/>
      <c r="T94" s="84"/>
      <c r="U94" s="84"/>
      <c r="V94" s="2"/>
      <c r="W94" s="2"/>
      <c r="X94" s="4"/>
      <c r="Y94" s="72"/>
      <c r="Z94" s="72"/>
      <c r="AA94" s="72"/>
      <c r="AB94" s="226" t="s">
        <v>51</v>
      </c>
      <c r="AC94" s="227"/>
      <c r="AD94" s="227"/>
      <c r="AE94" s="227"/>
      <c r="AF94" s="227"/>
      <c r="AG94" s="227"/>
      <c r="AH94" s="227"/>
      <c r="AI94" s="227"/>
      <c r="AJ94" s="227"/>
      <c r="AK94" s="227"/>
      <c r="AL94" s="227"/>
      <c r="AM94" s="228"/>
      <c r="AO94" s="204"/>
      <c r="AP94" s="204"/>
      <c r="AQ94" s="204"/>
      <c r="AR94" s="204"/>
      <c r="AS94" s="204"/>
      <c r="AT94" s="204"/>
    </row>
    <row r="95" spans="1:46" s="79" customFormat="1" ht="16.05" customHeight="1" x14ac:dyDescent="0.25">
      <c r="A95" s="229" t="s">
        <v>35</v>
      </c>
      <c r="B95" s="222"/>
      <c r="C95" s="223"/>
      <c r="D95" s="5"/>
      <c r="E95" s="2"/>
      <c r="F95" s="2"/>
      <c r="G95" s="2"/>
      <c r="H95" s="2"/>
      <c r="I95" s="84"/>
      <c r="J95" s="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2"/>
      <c r="W95" s="2"/>
      <c r="X95" s="4"/>
      <c r="Y95" s="2"/>
      <c r="Z95" s="2"/>
      <c r="AA95" s="2"/>
      <c r="AB95" s="229"/>
      <c r="AC95" s="222"/>
      <c r="AD95" s="222"/>
      <c r="AE95" s="222"/>
      <c r="AF95" s="222"/>
      <c r="AG95" s="222"/>
      <c r="AH95" s="222"/>
      <c r="AI95" s="222"/>
      <c r="AJ95" s="222"/>
      <c r="AK95" s="222"/>
      <c r="AL95" s="222"/>
      <c r="AM95" s="231"/>
      <c r="AO95" s="204"/>
      <c r="AP95" s="204"/>
      <c r="AQ95" s="204"/>
      <c r="AR95" s="204"/>
      <c r="AS95" s="204"/>
      <c r="AT95" s="204"/>
    </row>
    <row r="96" spans="1:46" s="79" customFormat="1" ht="16.05" customHeight="1" thickBot="1" x14ac:dyDescent="0.3">
      <c r="A96" s="232"/>
      <c r="B96" s="233"/>
      <c r="C96" s="234"/>
      <c r="D96" s="86"/>
      <c r="E96" s="44"/>
      <c r="F96" s="44"/>
      <c r="G96" s="44"/>
      <c r="H96" s="44"/>
      <c r="I96" s="44"/>
      <c r="J96" s="44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75"/>
      <c r="W96" s="75"/>
      <c r="X96" s="44"/>
      <c r="Y96" s="6"/>
      <c r="Z96" s="6"/>
      <c r="AA96" s="6"/>
      <c r="AB96" s="235"/>
      <c r="AC96" s="236"/>
      <c r="AD96" s="236"/>
      <c r="AE96" s="236"/>
      <c r="AF96" s="236"/>
      <c r="AG96" s="236"/>
      <c r="AH96" s="236"/>
      <c r="AI96" s="236"/>
      <c r="AJ96" s="236"/>
      <c r="AK96" s="236"/>
      <c r="AL96" s="236"/>
      <c r="AM96" s="237"/>
      <c r="AO96" s="204"/>
      <c r="AP96" s="204"/>
      <c r="AQ96" s="204"/>
      <c r="AR96" s="204"/>
      <c r="AS96" s="204"/>
      <c r="AT96" s="204"/>
    </row>
    <row r="97" spans="1:46" s="79" customFormat="1" ht="6" customHeight="1" thickBot="1" x14ac:dyDescent="0.3">
      <c r="A97" s="88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89"/>
      <c r="AM97" s="90"/>
      <c r="AO97" s="204"/>
      <c r="AP97" s="204"/>
      <c r="AQ97" s="204"/>
      <c r="AR97" s="204"/>
      <c r="AS97" s="204"/>
      <c r="AT97" s="204"/>
    </row>
    <row r="98" spans="1:46" s="79" customFormat="1" x14ac:dyDescent="0.25">
      <c r="A98" s="349" t="s">
        <v>78</v>
      </c>
      <c r="B98" s="241" t="s">
        <v>45</v>
      </c>
      <c r="C98" s="242"/>
      <c r="D98" s="352" t="s">
        <v>2</v>
      </c>
      <c r="E98" s="353"/>
      <c r="F98" s="354"/>
      <c r="G98" s="253" t="s">
        <v>3</v>
      </c>
      <c r="H98" s="254"/>
      <c r="I98" s="254"/>
      <c r="J98" s="254"/>
      <c r="K98" s="254"/>
      <c r="L98" s="253" t="s">
        <v>54</v>
      </c>
      <c r="M98" s="254"/>
      <c r="N98" s="254"/>
      <c r="O98" s="254"/>
      <c r="P98" s="254"/>
      <c r="Q98" s="254"/>
      <c r="R98" s="254"/>
      <c r="S98" s="254"/>
      <c r="T98" s="254"/>
      <c r="U98" s="254"/>
      <c r="V98" s="254"/>
      <c r="W98" s="254"/>
      <c r="X98" s="254"/>
      <c r="Y98" s="254"/>
      <c r="Z98" s="254"/>
      <c r="AA98" s="254"/>
      <c r="AB98" s="254"/>
      <c r="AC98" s="254"/>
      <c r="AD98" s="254"/>
      <c r="AE98" s="254"/>
      <c r="AF98" s="254"/>
      <c r="AG98" s="254"/>
      <c r="AH98" s="254"/>
      <c r="AI98" s="254"/>
      <c r="AJ98" s="254"/>
      <c r="AK98" s="254"/>
      <c r="AL98" s="254"/>
      <c r="AM98" s="255"/>
      <c r="AO98" s="204"/>
      <c r="AP98" s="204"/>
      <c r="AQ98" s="204"/>
      <c r="AR98" s="204"/>
      <c r="AS98" s="204"/>
      <c r="AT98" s="204"/>
    </row>
    <row r="99" spans="1:46" s="79" customFormat="1" x14ac:dyDescent="0.25">
      <c r="A99" s="350"/>
      <c r="B99" s="243"/>
      <c r="C99" s="244"/>
      <c r="D99" s="355"/>
      <c r="E99" s="356"/>
      <c r="F99" s="357"/>
      <c r="G99" s="256" t="s">
        <v>4</v>
      </c>
      <c r="H99" s="259" t="s">
        <v>5</v>
      </c>
      <c r="I99" s="259"/>
      <c r="J99" s="259"/>
      <c r="K99" s="260"/>
      <c r="L99" s="261" t="s">
        <v>55</v>
      </c>
      <c r="M99" s="262"/>
      <c r="N99" s="262"/>
      <c r="O99" s="263"/>
      <c r="P99" s="261" t="s">
        <v>56</v>
      </c>
      <c r="Q99" s="262"/>
      <c r="R99" s="262"/>
      <c r="S99" s="263"/>
      <c r="T99" s="261" t="s">
        <v>57</v>
      </c>
      <c r="U99" s="262"/>
      <c r="V99" s="262"/>
      <c r="W99" s="263"/>
      <c r="X99" s="261" t="s">
        <v>58</v>
      </c>
      <c r="Y99" s="262"/>
      <c r="Z99" s="262"/>
      <c r="AA99" s="263"/>
      <c r="AB99" s="261" t="s">
        <v>59</v>
      </c>
      <c r="AC99" s="262"/>
      <c r="AD99" s="262"/>
      <c r="AE99" s="263"/>
      <c r="AF99" s="261" t="s">
        <v>60</v>
      </c>
      <c r="AG99" s="262"/>
      <c r="AH99" s="262"/>
      <c r="AI99" s="263"/>
      <c r="AJ99" s="261" t="s">
        <v>61</v>
      </c>
      <c r="AK99" s="262"/>
      <c r="AL99" s="262"/>
      <c r="AM99" s="263"/>
      <c r="AO99" s="204"/>
      <c r="AP99" s="204"/>
      <c r="AQ99" s="204"/>
      <c r="AR99" s="204"/>
      <c r="AS99" s="204"/>
      <c r="AT99" s="204"/>
    </row>
    <row r="100" spans="1:46" s="79" customFormat="1" ht="12.75" customHeight="1" x14ac:dyDescent="0.25">
      <c r="A100" s="350"/>
      <c r="B100" s="243"/>
      <c r="C100" s="244"/>
      <c r="D100" s="264" t="s">
        <v>6</v>
      </c>
      <c r="E100" s="266" t="s">
        <v>7</v>
      </c>
      <c r="F100" s="269" t="s">
        <v>36</v>
      </c>
      <c r="G100" s="257"/>
      <c r="H100" s="259" t="s">
        <v>8</v>
      </c>
      <c r="I100" s="259" t="s">
        <v>9</v>
      </c>
      <c r="J100" s="259" t="s">
        <v>62</v>
      </c>
      <c r="K100" s="260" t="s">
        <v>33</v>
      </c>
      <c r="L100" s="284" t="s">
        <v>88</v>
      </c>
      <c r="M100" s="285"/>
      <c r="N100" s="285"/>
      <c r="O100" s="285"/>
      <c r="P100" s="285"/>
      <c r="Q100" s="285"/>
      <c r="R100" s="285"/>
      <c r="S100" s="285"/>
      <c r="T100" s="285"/>
      <c r="U100" s="285"/>
      <c r="V100" s="285"/>
      <c r="W100" s="285"/>
      <c r="X100" s="285"/>
      <c r="Y100" s="285"/>
      <c r="Z100" s="285"/>
      <c r="AA100" s="285"/>
      <c r="AB100" s="285"/>
      <c r="AC100" s="285"/>
      <c r="AD100" s="285"/>
      <c r="AE100" s="285"/>
      <c r="AF100" s="285"/>
      <c r="AG100" s="285"/>
      <c r="AH100" s="285"/>
      <c r="AI100" s="285"/>
      <c r="AJ100" s="285"/>
      <c r="AK100" s="285"/>
      <c r="AL100" s="285"/>
      <c r="AM100" s="286"/>
      <c r="AO100" s="204"/>
      <c r="AP100" s="204"/>
      <c r="AQ100" s="204"/>
      <c r="AR100" s="204"/>
      <c r="AS100" s="204"/>
      <c r="AT100" s="204"/>
    </row>
    <row r="101" spans="1:46" s="79" customFormat="1" x14ac:dyDescent="0.25">
      <c r="A101" s="350"/>
      <c r="B101" s="243"/>
      <c r="C101" s="244"/>
      <c r="D101" s="264"/>
      <c r="E101" s="267"/>
      <c r="F101" s="270"/>
      <c r="G101" s="257"/>
      <c r="H101" s="259"/>
      <c r="I101" s="259"/>
      <c r="J101" s="259"/>
      <c r="K101" s="260"/>
      <c r="L101" s="275" t="s">
        <v>8</v>
      </c>
      <c r="M101" s="277" t="s">
        <v>9</v>
      </c>
      <c r="N101" s="273" t="s">
        <v>10</v>
      </c>
      <c r="O101" s="269" t="s">
        <v>63</v>
      </c>
      <c r="P101" s="275" t="s">
        <v>8</v>
      </c>
      <c r="Q101" s="277" t="s">
        <v>9</v>
      </c>
      <c r="R101" s="273" t="s">
        <v>10</v>
      </c>
      <c r="S101" s="269" t="s">
        <v>63</v>
      </c>
      <c r="T101" s="275" t="s">
        <v>8</v>
      </c>
      <c r="U101" s="277" t="s">
        <v>9</v>
      </c>
      <c r="V101" s="273" t="s">
        <v>10</v>
      </c>
      <c r="W101" s="269" t="s">
        <v>63</v>
      </c>
      <c r="X101" s="275" t="s">
        <v>8</v>
      </c>
      <c r="Y101" s="277" t="s">
        <v>9</v>
      </c>
      <c r="Z101" s="273" t="s">
        <v>10</v>
      </c>
      <c r="AA101" s="269" t="s">
        <v>63</v>
      </c>
      <c r="AB101" s="275" t="s">
        <v>8</v>
      </c>
      <c r="AC101" s="277" t="s">
        <v>9</v>
      </c>
      <c r="AD101" s="273" t="s">
        <v>10</v>
      </c>
      <c r="AE101" s="269" t="s">
        <v>63</v>
      </c>
      <c r="AF101" s="275" t="s">
        <v>8</v>
      </c>
      <c r="AG101" s="277" t="s">
        <v>9</v>
      </c>
      <c r="AH101" s="273" t="s">
        <v>10</v>
      </c>
      <c r="AI101" s="269" t="s">
        <v>63</v>
      </c>
      <c r="AJ101" s="275" t="s">
        <v>8</v>
      </c>
      <c r="AK101" s="277" t="s">
        <v>9</v>
      </c>
      <c r="AL101" s="273" t="s">
        <v>10</v>
      </c>
      <c r="AM101" s="269" t="s">
        <v>63</v>
      </c>
      <c r="AO101" s="204"/>
      <c r="AP101" s="204"/>
      <c r="AQ101" s="204"/>
      <c r="AR101" s="204"/>
      <c r="AS101" s="204"/>
      <c r="AT101" s="204"/>
    </row>
    <row r="102" spans="1:46" s="79" customFormat="1" ht="13.8" thickBot="1" x14ac:dyDescent="0.3">
      <c r="A102" s="351"/>
      <c r="B102" s="245"/>
      <c r="C102" s="246"/>
      <c r="D102" s="265"/>
      <c r="E102" s="268"/>
      <c r="F102" s="271"/>
      <c r="G102" s="258"/>
      <c r="H102" s="272"/>
      <c r="I102" s="272"/>
      <c r="J102" s="272"/>
      <c r="K102" s="283"/>
      <c r="L102" s="276"/>
      <c r="M102" s="278"/>
      <c r="N102" s="274"/>
      <c r="O102" s="271"/>
      <c r="P102" s="276"/>
      <c r="Q102" s="278"/>
      <c r="R102" s="274"/>
      <c r="S102" s="271"/>
      <c r="T102" s="276"/>
      <c r="U102" s="278"/>
      <c r="V102" s="274"/>
      <c r="W102" s="271"/>
      <c r="X102" s="276"/>
      <c r="Y102" s="278"/>
      <c r="Z102" s="274"/>
      <c r="AA102" s="271"/>
      <c r="AB102" s="276"/>
      <c r="AC102" s="278"/>
      <c r="AD102" s="274"/>
      <c r="AE102" s="271"/>
      <c r="AF102" s="276"/>
      <c r="AG102" s="278"/>
      <c r="AH102" s="274"/>
      <c r="AI102" s="271"/>
      <c r="AJ102" s="276"/>
      <c r="AK102" s="278"/>
      <c r="AL102" s="274"/>
      <c r="AM102" s="271"/>
      <c r="AO102" s="204"/>
      <c r="AP102" s="204"/>
      <c r="AQ102" s="204"/>
      <c r="AR102" s="204"/>
      <c r="AS102" s="204"/>
      <c r="AT102" s="204"/>
    </row>
    <row r="103" spans="1:46" s="59" customFormat="1" ht="18" customHeight="1" thickBot="1" x14ac:dyDescent="0.3">
      <c r="A103" s="92" t="s">
        <v>24</v>
      </c>
      <c r="B103" s="279" t="s">
        <v>79</v>
      </c>
      <c r="C103" s="279"/>
      <c r="D103" s="358"/>
      <c r="E103" s="359"/>
      <c r="F103" s="142"/>
      <c r="G103" s="94"/>
      <c r="H103" s="280"/>
      <c r="I103" s="280"/>
      <c r="J103" s="280"/>
      <c r="K103" s="280"/>
      <c r="L103" s="281"/>
      <c r="M103" s="281"/>
      <c r="N103" s="281"/>
      <c r="O103" s="281"/>
      <c r="P103" s="281"/>
      <c r="Q103" s="281"/>
      <c r="R103" s="281"/>
      <c r="S103" s="281"/>
      <c r="T103" s="281"/>
      <c r="U103" s="281"/>
      <c r="V103" s="281"/>
      <c r="W103" s="281"/>
      <c r="X103" s="281"/>
      <c r="Y103" s="281"/>
      <c r="Z103" s="281"/>
      <c r="AA103" s="281"/>
      <c r="AB103" s="281"/>
      <c r="AC103" s="281"/>
      <c r="AD103" s="281"/>
      <c r="AE103" s="281"/>
      <c r="AF103" s="281"/>
      <c r="AG103" s="281"/>
      <c r="AH103" s="281"/>
      <c r="AI103" s="281"/>
      <c r="AJ103" s="281"/>
      <c r="AK103" s="281"/>
      <c r="AL103" s="281"/>
      <c r="AM103" s="282"/>
      <c r="AO103" s="205"/>
      <c r="AP103" s="205"/>
      <c r="AQ103" s="205"/>
      <c r="AR103" s="205"/>
      <c r="AS103" s="205"/>
      <c r="AT103" s="205"/>
    </row>
    <row r="104" spans="1:46" s="79" customFormat="1" ht="18" customHeight="1" x14ac:dyDescent="0.25">
      <c r="A104" s="7" t="s">
        <v>12</v>
      </c>
      <c r="B104" s="287" t="s">
        <v>104</v>
      </c>
      <c r="C104" s="288"/>
      <c r="D104" s="143">
        <v>3</v>
      </c>
      <c r="E104" s="144">
        <v>3</v>
      </c>
      <c r="F104" s="46">
        <v>13</v>
      </c>
      <c r="G104" s="145">
        <f t="shared" ref="G104:G113" si="7">SUM(H104:K104)</f>
        <v>105</v>
      </c>
      <c r="H104" s="20">
        <f>L104+P104+T104+X104+AB104+AF104+AJ104</f>
        <v>60</v>
      </c>
      <c r="I104" s="20">
        <f t="shared" ref="I104:J105" si="8">M104+Q104+U104+Y104+AC104+AG104+AK104</f>
        <v>45</v>
      </c>
      <c r="J104" s="20"/>
      <c r="K104" s="20"/>
      <c r="L104" s="188">
        <v>30</v>
      </c>
      <c r="M104" s="146">
        <v>15</v>
      </c>
      <c r="N104" s="146"/>
      <c r="O104" s="46"/>
      <c r="P104" s="188">
        <v>15</v>
      </c>
      <c r="Q104" s="146">
        <v>15</v>
      </c>
      <c r="R104" s="146"/>
      <c r="S104" s="46"/>
      <c r="T104" s="188">
        <v>15</v>
      </c>
      <c r="U104" s="146">
        <v>15</v>
      </c>
      <c r="V104" s="146"/>
      <c r="W104" s="46"/>
      <c r="X104" s="145"/>
      <c r="Y104" s="146"/>
      <c r="Z104" s="146"/>
      <c r="AA104" s="46"/>
      <c r="AB104" s="145"/>
      <c r="AC104" s="146"/>
      <c r="AD104" s="146"/>
      <c r="AE104" s="46"/>
      <c r="AF104" s="145"/>
      <c r="AG104" s="146"/>
      <c r="AH104" s="146"/>
      <c r="AI104" s="46"/>
      <c r="AJ104" s="145"/>
      <c r="AK104" s="146"/>
      <c r="AL104" s="146"/>
      <c r="AM104" s="46"/>
      <c r="AO104" s="204"/>
      <c r="AP104" s="204"/>
      <c r="AQ104" s="204"/>
      <c r="AR104" s="204"/>
      <c r="AS104" s="204"/>
      <c r="AT104" s="204"/>
    </row>
    <row r="105" spans="1:46" s="79" customFormat="1" ht="18" customHeight="1" x14ac:dyDescent="0.25">
      <c r="A105" s="24" t="s">
        <v>13</v>
      </c>
      <c r="B105" s="289" t="s">
        <v>105</v>
      </c>
      <c r="C105" s="290"/>
      <c r="D105" s="143">
        <v>1</v>
      </c>
      <c r="E105" s="144">
        <v>1</v>
      </c>
      <c r="F105" s="52">
        <v>4</v>
      </c>
      <c r="G105" s="145">
        <f t="shared" si="7"/>
        <v>45</v>
      </c>
      <c r="H105" s="25">
        <f>L105+P105+T105+X105+AB105+AF105+AJ105</f>
        <v>30</v>
      </c>
      <c r="I105" s="25"/>
      <c r="J105" s="25">
        <f t="shared" si="8"/>
        <v>15</v>
      </c>
      <c r="K105" s="25"/>
      <c r="L105" s="188">
        <v>30</v>
      </c>
      <c r="M105" s="51"/>
      <c r="N105" s="51">
        <v>15</v>
      </c>
      <c r="O105" s="52"/>
      <c r="P105" s="147"/>
      <c r="Q105" s="51"/>
      <c r="R105" s="51"/>
      <c r="S105" s="52"/>
      <c r="T105" s="147"/>
      <c r="U105" s="51"/>
      <c r="V105" s="51"/>
      <c r="W105" s="52"/>
      <c r="X105" s="147"/>
      <c r="Y105" s="51"/>
      <c r="Z105" s="51"/>
      <c r="AA105" s="52"/>
      <c r="AB105" s="147"/>
      <c r="AC105" s="51"/>
      <c r="AD105" s="51"/>
      <c r="AE105" s="52"/>
      <c r="AF105" s="147"/>
      <c r="AG105" s="51"/>
      <c r="AH105" s="51"/>
      <c r="AI105" s="52"/>
      <c r="AJ105" s="147"/>
      <c r="AK105" s="51"/>
      <c r="AL105" s="51"/>
      <c r="AM105" s="52"/>
      <c r="AO105" s="204"/>
      <c r="AP105" s="204"/>
      <c r="AQ105" s="204"/>
      <c r="AR105" s="204"/>
      <c r="AS105" s="204"/>
      <c r="AT105" s="204"/>
    </row>
    <row r="106" spans="1:46" s="79" customFormat="1" ht="18" customHeight="1" x14ac:dyDescent="0.25">
      <c r="A106" s="24" t="s">
        <v>14</v>
      </c>
      <c r="B106" s="289" t="s">
        <v>106</v>
      </c>
      <c r="C106" s="290"/>
      <c r="D106" s="148">
        <v>1</v>
      </c>
      <c r="E106" s="149">
        <v>1</v>
      </c>
      <c r="F106" s="27">
        <v>5</v>
      </c>
      <c r="G106" s="145">
        <f t="shared" si="7"/>
        <v>60</v>
      </c>
      <c r="H106" s="25">
        <f t="shared" ref="H106:H113" si="9">L106+P106+T106+X106+AB106+AF106+AJ106</f>
        <v>30</v>
      </c>
      <c r="I106" s="25"/>
      <c r="J106" s="25">
        <f t="shared" ref="J106:J110" si="10">N106+R106+V106+Z106+AD106+AH106+AL106</f>
        <v>30</v>
      </c>
      <c r="K106" s="25"/>
      <c r="L106" s="53"/>
      <c r="M106" s="51"/>
      <c r="N106" s="51"/>
      <c r="O106" s="52"/>
      <c r="P106" s="188">
        <v>30</v>
      </c>
      <c r="Q106" s="51"/>
      <c r="R106" s="51">
        <v>30</v>
      </c>
      <c r="S106" s="52"/>
      <c r="T106" s="147"/>
      <c r="U106" s="51"/>
      <c r="V106" s="51"/>
      <c r="W106" s="52"/>
      <c r="X106" s="147"/>
      <c r="Y106" s="51"/>
      <c r="Z106" s="51"/>
      <c r="AA106" s="52"/>
      <c r="AB106" s="147"/>
      <c r="AC106" s="51"/>
      <c r="AD106" s="51"/>
      <c r="AE106" s="52"/>
      <c r="AF106" s="147"/>
      <c r="AG106" s="51"/>
      <c r="AH106" s="51"/>
      <c r="AI106" s="52"/>
      <c r="AJ106" s="147"/>
      <c r="AK106" s="51"/>
      <c r="AL106" s="51"/>
      <c r="AM106" s="52"/>
      <c r="AO106" s="204"/>
      <c r="AP106" s="204"/>
      <c r="AQ106" s="204"/>
      <c r="AR106" s="204"/>
      <c r="AS106" s="204"/>
      <c r="AT106" s="204"/>
    </row>
    <row r="107" spans="1:46" s="79" customFormat="1" ht="18" customHeight="1" x14ac:dyDescent="0.25">
      <c r="A107" s="24" t="s">
        <v>15</v>
      </c>
      <c r="B107" s="289" t="s">
        <v>107</v>
      </c>
      <c r="C107" s="290"/>
      <c r="D107" s="150">
        <v>1</v>
      </c>
      <c r="E107" s="149">
        <v>2</v>
      </c>
      <c r="F107" s="52">
        <v>5</v>
      </c>
      <c r="G107" s="145">
        <f t="shared" si="7"/>
        <v>90</v>
      </c>
      <c r="H107" s="25">
        <f t="shared" si="9"/>
        <v>30</v>
      </c>
      <c r="I107" s="25">
        <f t="shared" ref="I107:I108" si="11">M107+Q107+U107+Y107+AC107+AG107+AK107</f>
        <v>30</v>
      </c>
      <c r="J107" s="25">
        <f t="shared" si="10"/>
        <v>30</v>
      </c>
      <c r="K107" s="25"/>
      <c r="L107" s="53"/>
      <c r="M107" s="51"/>
      <c r="N107" s="51"/>
      <c r="O107" s="52"/>
      <c r="P107" s="147"/>
      <c r="Q107" s="51"/>
      <c r="R107" s="51"/>
      <c r="S107" s="52"/>
      <c r="T107" s="188">
        <v>30</v>
      </c>
      <c r="U107" s="51">
        <v>30</v>
      </c>
      <c r="V107" s="51">
        <v>30</v>
      </c>
      <c r="W107" s="52"/>
      <c r="X107" s="147"/>
      <c r="Y107" s="51"/>
      <c r="Z107" s="51"/>
      <c r="AA107" s="52"/>
      <c r="AB107" s="147"/>
      <c r="AC107" s="51"/>
      <c r="AD107" s="51"/>
      <c r="AE107" s="52"/>
      <c r="AF107" s="147"/>
      <c r="AG107" s="51"/>
      <c r="AH107" s="51"/>
      <c r="AI107" s="52"/>
      <c r="AJ107" s="147"/>
      <c r="AK107" s="51"/>
      <c r="AL107" s="51"/>
      <c r="AM107" s="52"/>
      <c r="AO107" s="204"/>
      <c r="AP107" s="204"/>
      <c r="AQ107" s="204"/>
      <c r="AR107" s="204"/>
      <c r="AS107" s="204"/>
      <c r="AT107" s="204"/>
    </row>
    <row r="108" spans="1:46" s="79" customFormat="1" ht="18" customHeight="1" x14ac:dyDescent="0.25">
      <c r="A108" s="24" t="s">
        <v>16</v>
      </c>
      <c r="B108" s="289" t="s">
        <v>108</v>
      </c>
      <c r="C108" s="290"/>
      <c r="D108" s="150">
        <v>1</v>
      </c>
      <c r="E108" s="151">
        <v>2</v>
      </c>
      <c r="F108" s="52">
        <v>4</v>
      </c>
      <c r="G108" s="145">
        <f t="shared" si="7"/>
        <v>60</v>
      </c>
      <c r="H108" s="25">
        <f t="shared" si="9"/>
        <v>30</v>
      </c>
      <c r="I108" s="25">
        <f t="shared" si="11"/>
        <v>15</v>
      </c>
      <c r="J108" s="25">
        <f t="shared" si="10"/>
        <v>15</v>
      </c>
      <c r="K108" s="25"/>
      <c r="L108" s="53"/>
      <c r="M108" s="51"/>
      <c r="N108" s="51"/>
      <c r="O108" s="52"/>
      <c r="P108" s="147"/>
      <c r="Q108" s="51"/>
      <c r="R108" s="51"/>
      <c r="S108" s="52"/>
      <c r="T108" s="188">
        <v>30</v>
      </c>
      <c r="U108" s="51">
        <v>15</v>
      </c>
      <c r="V108" s="51">
        <v>15</v>
      </c>
      <c r="W108" s="52"/>
      <c r="X108" s="147"/>
      <c r="Y108" s="51"/>
      <c r="Z108" s="51"/>
      <c r="AA108" s="52"/>
      <c r="AB108" s="147"/>
      <c r="AC108" s="51"/>
      <c r="AD108" s="51"/>
      <c r="AE108" s="52"/>
      <c r="AF108" s="147"/>
      <c r="AG108" s="51"/>
      <c r="AH108" s="51"/>
      <c r="AI108" s="52"/>
      <c r="AJ108" s="147"/>
      <c r="AK108" s="51"/>
      <c r="AL108" s="51"/>
      <c r="AM108" s="52"/>
      <c r="AO108" s="204"/>
      <c r="AP108" s="204"/>
      <c r="AQ108" s="204"/>
      <c r="AR108" s="204"/>
      <c r="AS108" s="204"/>
      <c r="AT108" s="204"/>
    </row>
    <row r="109" spans="1:46" s="79" customFormat="1" ht="18" customHeight="1" x14ac:dyDescent="0.25">
      <c r="A109" s="24" t="s">
        <v>25</v>
      </c>
      <c r="B109" s="289" t="s">
        <v>109</v>
      </c>
      <c r="C109" s="290"/>
      <c r="D109" s="150"/>
      <c r="E109" s="151">
        <v>2</v>
      </c>
      <c r="F109" s="27">
        <v>4</v>
      </c>
      <c r="G109" s="145">
        <f t="shared" si="7"/>
        <v>45</v>
      </c>
      <c r="H109" s="25">
        <f t="shared" si="9"/>
        <v>15</v>
      </c>
      <c r="I109" s="25"/>
      <c r="J109" s="25">
        <f t="shared" si="10"/>
        <v>30</v>
      </c>
      <c r="K109" s="25"/>
      <c r="L109" s="53">
        <v>15</v>
      </c>
      <c r="M109" s="51"/>
      <c r="N109" s="51">
        <v>30</v>
      </c>
      <c r="O109" s="52"/>
      <c r="P109" s="147"/>
      <c r="Q109" s="51"/>
      <c r="R109" s="51"/>
      <c r="S109" s="52"/>
      <c r="T109" s="147"/>
      <c r="U109" s="51"/>
      <c r="V109" s="51"/>
      <c r="W109" s="52"/>
      <c r="X109" s="147"/>
      <c r="Y109" s="51"/>
      <c r="Z109" s="51"/>
      <c r="AA109" s="52"/>
      <c r="AB109" s="147"/>
      <c r="AC109" s="51"/>
      <c r="AD109" s="51"/>
      <c r="AE109" s="52"/>
      <c r="AF109" s="147"/>
      <c r="AG109" s="51"/>
      <c r="AH109" s="51"/>
      <c r="AI109" s="52"/>
      <c r="AJ109" s="147"/>
      <c r="AK109" s="51"/>
      <c r="AL109" s="51"/>
      <c r="AM109" s="52"/>
      <c r="AO109" s="204"/>
      <c r="AP109" s="204"/>
      <c r="AQ109" s="204"/>
      <c r="AR109" s="204"/>
      <c r="AS109" s="204"/>
      <c r="AT109" s="204"/>
    </row>
    <row r="110" spans="1:46" s="79" customFormat="1" ht="18" customHeight="1" x14ac:dyDescent="0.25">
      <c r="A110" s="24" t="s">
        <v>26</v>
      </c>
      <c r="B110" s="289" t="s">
        <v>110</v>
      </c>
      <c r="C110" s="290"/>
      <c r="D110" s="150"/>
      <c r="E110" s="151">
        <v>2</v>
      </c>
      <c r="F110" s="52">
        <v>4</v>
      </c>
      <c r="G110" s="28">
        <f t="shared" si="7"/>
        <v>60</v>
      </c>
      <c r="H110" s="25"/>
      <c r="I110" s="25"/>
      <c r="J110" s="25">
        <f t="shared" si="10"/>
        <v>60</v>
      </c>
      <c r="K110" s="25"/>
      <c r="L110" s="53"/>
      <c r="M110" s="51"/>
      <c r="N110" s="51"/>
      <c r="O110" s="52"/>
      <c r="P110" s="147"/>
      <c r="Q110" s="51"/>
      <c r="R110" s="51">
        <v>30</v>
      </c>
      <c r="S110" s="52"/>
      <c r="T110" s="147"/>
      <c r="U110" s="51"/>
      <c r="V110" s="51">
        <v>30</v>
      </c>
      <c r="W110" s="52"/>
      <c r="X110" s="147"/>
      <c r="Y110" s="51"/>
      <c r="Z110" s="51"/>
      <c r="AA110" s="52"/>
      <c r="AB110" s="147"/>
      <c r="AC110" s="51"/>
      <c r="AD110" s="51"/>
      <c r="AE110" s="52"/>
      <c r="AF110" s="147"/>
      <c r="AG110" s="51"/>
      <c r="AH110" s="51"/>
      <c r="AI110" s="52"/>
      <c r="AJ110" s="147"/>
      <c r="AK110" s="51"/>
      <c r="AL110" s="51"/>
      <c r="AM110" s="52"/>
      <c r="AO110" s="204"/>
      <c r="AP110" s="204"/>
      <c r="AQ110" s="204"/>
      <c r="AR110" s="204"/>
      <c r="AS110" s="204"/>
      <c r="AT110" s="204"/>
    </row>
    <row r="111" spans="1:46" s="79" customFormat="1" ht="18" customHeight="1" x14ac:dyDescent="0.25">
      <c r="A111" s="24" t="s">
        <v>27</v>
      </c>
      <c r="B111" s="289" t="s">
        <v>111</v>
      </c>
      <c r="C111" s="290"/>
      <c r="D111" s="150"/>
      <c r="E111" s="151">
        <v>2</v>
      </c>
      <c r="F111" s="27">
        <v>3</v>
      </c>
      <c r="G111" s="28">
        <f t="shared" si="7"/>
        <v>30</v>
      </c>
      <c r="H111" s="25">
        <f t="shared" si="9"/>
        <v>15</v>
      </c>
      <c r="I111" s="25"/>
      <c r="J111" s="25"/>
      <c r="K111" s="25">
        <f t="shared" ref="K111" si="12">O111+S111+W111+AA111+AE111+AI111+AM111</f>
        <v>15</v>
      </c>
      <c r="L111" s="53"/>
      <c r="M111" s="51"/>
      <c r="N111" s="51"/>
      <c r="O111" s="52"/>
      <c r="P111" s="147"/>
      <c r="Q111" s="51"/>
      <c r="R111" s="51"/>
      <c r="S111" s="52"/>
      <c r="T111" s="147">
        <v>15</v>
      </c>
      <c r="U111" s="51"/>
      <c r="V111" s="51"/>
      <c r="W111" s="52">
        <v>15</v>
      </c>
      <c r="X111" s="147"/>
      <c r="Y111" s="51"/>
      <c r="Z111" s="51"/>
      <c r="AA111" s="52"/>
      <c r="AB111" s="147"/>
      <c r="AC111" s="151"/>
      <c r="AD111" s="51"/>
      <c r="AE111" s="152"/>
      <c r="AF111" s="147"/>
      <c r="AG111" s="51"/>
      <c r="AH111" s="51"/>
      <c r="AI111" s="52"/>
      <c r="AJ111" s="147"/>
      <c r="AK111" s="51"/>
      <c r="AL111" s="51"/>
      <c r="AM111" s="52"/>
      <c r="AO111" s="204"/>
      <c r="AP111" s="204"/>
      <c r="AQ111" s="204"/>
      <c r="AR111" s="204"/>
      <c r="AS111" s="204"/>
      <c r="AT111" s="204"/>
    </row>
    <row r="112" spans="1:46" s="79" customFormat="1" ht="18" customHeight="1" x14ac:dyDescent="0.25">
      <c r="A112" s="24" t="s">
        <v>28</v>
      </c>
      <c r="B112" s="289" t="s">
        <v>112</v>
      </c>
      <c r="C112" s="290"/>
      <c r="D112" s="148"/>
      <c r="E112" s="149">
        <v>1</v>
      </c>
      <c r="F112" s="52">
        <v>3</v>
      </c>
      <c r="G112" s="28">
        <f t="shared" si="7"/>
        <v>30</v>
      </c>
      <c r="H112" s="25">
        <f t="shared" si="9"/>
        <v>30</v>
      </c>
      <c r="I112" s="25"/>
      <c r="J112" s="25"/>
      <c r="K112" s="25"/>
      <c r="L112" s="53">
        <v>30</v>
      </c>
      <c r="M112" s="51"/>
      <c r="N112" s="51"/>
      <c r="O112" s="52"/>
      <c r="P112" s="147"/>
      <c r="Q112" s="51"/>
      <c r="R112" s="51"/>
      <c r="S112" s="52"/>
      <c r="T112" s="147"/>
      <c r="U112" s="51"/>
      <c r="V112" s="51"/>
      <c r="W112" s="52"/>
      <c r="X112" s="147"/>
      <c r="Y112" s="51"/>
      <c r="Z112" s="51"/>
      <c r="AA112" s="52"/>
      <c r="AB112" s="147"/>
      <c r="AC112" s="51"/>
      <c r="AD112" s="146"/>
      <c r="AE112" s="52"/>
      <c r="AF112" s="147"/>
      <c r="AG112" s="51"/>
      <c r="AH112" s="51"/>
      <c r="AI112" s="52"/>
      <c r="AJ112" s="147"/>
      <c r="AK112" s="51"/>
      <c r="AL112" s="51"/>
      <c r="AM112" s="52"/>
      <c r="AO112" s="204"/>
      <c r="AP112" s="204"/>
      <c r="AQ112" s="204"/>
      <c r="AR112" s="204"/>
      <c r="AS112" s="204"/>
      <c r="AT112" s="204"/>
    </row>
    <row r="113" spans="1:46" s="79" customFormat="1" ht="18" customHeight="1" x14ac:dyDescent="0.25">
      <c r="A113" s="24" t="s">
        <v>29</v>
      </c>
      <c r="B113" s="289" t="s">
        <v>113</v>
      </c>
      <c r="C113" s="290"/>
      <c r="D113" s="148"/>
      <c r="E113" s="149">
        <v>1</v>
      </c>
      <c r="F113" s="153">
        <v>3</v>
      </c>
      <c r="G113" s="28">
        <f t="shared" si="7"/>
        <v>30</v>
      </c>
      <c r="H113" s="25">
        <f t="shared" si="9"/>
        <v>30</v>
      </c>
      <c r="I113" s="25"/>
      <c r="J113" s="25"/>
      <c r="K113" s="25"/>
      <c r="L113" s="53">
        <v>30</v>
      </c>
      <c r="M113" s="51"/>
      <c r="N113" s="51"/>
      <c r="O113" s="52"/>
      <c r="P113" s="147"/>
      <c r="Q113" s="51"/>
      <c r="R113" s="51"/>
      <c r="S113" s="52"/>
      <c r="T113" s="147"/>
      <c r="U113" s="51"/>
      <c r="V113" s="51"/>
      <c r="W113" s="52"/>
      <c r="X113" s="147"/>
      <c r="Y113" s="51"/>
      <c r="Z113" s="51"/>
      <c r="AA113" s="52"/>
      <c r="AB113" s="147"/>
      <c r="AC113" s="51"/>
      <c r="AD113" s="51"/>
      <c r="AE113" s="52"/>
      <c r="AF113" s="147"/>
      <c r="AG113" s="51"/>
      <c r="AH113" s="51"/>
      <c r="AI113" s="52"/>
      <c r="AJ113" s="147"/>
      <c r="AK113" s="51"/>
      <c r="AL113" s="51"/>
      <c r="AM113" s="52"/>
      <c r="AO113" s="204"/>
      <c r="AP113" s="204"/>
      <c r="AQ113" s="204"/>
      <c r="AR113" s="204"/>
      <c r="AS113" s="204"/>
      <c r="AT113" s="204"/>
    </row>
    <row r="114" spans="1:46" s="79" customFormat="1" ht="18" customHeight="1" thickBot="1" x14ac:dyDescent="0.3">
      <c r="A114" s="32"/>
      <c r="B114" s="186"/>
      <c r="C114" s="187"/>
      <c r="D114" s="148"/>
      <c r="E114" s="154"/>
      <c r="F114" s="56"/>
      <c r="G114" s="53"/>
      <c r="H114" s="146"/>
      <c r="I114" s="146"/>
      <c r="J114" s="146"/>
      <c r="K114" s="146"/>
      <c r="L114" s="53"/>
      <c r="M114" s="51"/>
      <c r="N114" s="51"/>
      <c r="O114" s="52"/>
      <c r="P114" s="147"/>
      <c r="Q114" s="51"/>
      <c r="R114" s="51"/>
      <c r="S114" s="52"/>
      <c r="T114" s="147"/>
      <c r="U114" s="51"/>
      <c r="V114" s="51"/>
      <c r="W114" s="52"/>
      <c r="X114" s="147"/>
      <c r="Y114" s="51"/>
      <c r="Z114" s="51"/>
      <c r="AA114" s="52"/>
      <c r="AB114" s="147"/>
      <c r="AC114" s="51"/>
      <c r="AD114" s="51"/>
      <c r="AE114" s="52"/>
      <c r="AF114" s="147"/>
      <c r="AG114" s="51"/>
      <c r="AH114" s="51"/>
      <c r="AI114" s="52"/>
      <c r="AJ114" s="147"/>
      <c r="AK114" s="51"/>
      <c r="AL114" s="51"/>
      <c r="AM114" s="52"/>
      <c r="AO114" s="204"/>
      <c r="AP114" s="204"/>
      <c r="AQ114" s="204"/>
      <c r="AR114" s="204"/>
      <c r="AS114" s="204"/>
      <c r="AT114" s="204"/>
    </row>
    <row r="115" spans="1:46" s="79" customFormat="1" ht="13.5" customHeight="1" thickTop="1" x14ac:dyDescent="0.25">
      <c r="A115" s="102"/>
      <c r="B115" s="295" t="s">
        <v>17</v>
      </c>
      <c r="C115" s="296"/>
      <c r="D115" s="299">
        <f t="shared" ref="D115:AM115" si="13">SUM(D104:D114)</f>
        <v>7</v>
      </c>
      <c r="E115" s="301">
        <f t="shared" si="13"/>
        <v>17</v>
      </c>
      <c r="F115" s="303">
        <f t="shared" si="13"/>
        <v>48</v>
      </c>
      <c r="G115" s="305">
        <f t="shared" si="13"/>
        <v>555</v>
      </c>
      <c r="H115" s="301">
        <f t="shared" si="13"/>
        <v>270</v>
      </c>
      <c r="I115" s="301">
        <f t="shared" si="13"/>
        <v>90</v>
      </c>
      <c r="J115" s="301">
        <f t="shared" si="13"/>
        <v>180</v>
      </c>
      <c r="K115" s="303">
        <f t="shared" si="13"/>
        <v>15</v>
      </c>
      <c r="L115" s="103">
        <f t="shared" si="13"/>
        <v>135</v>
      </c>
      <c r="M115" s="104">
        <f t="shared" si="13"/>
        <v>15</v>
      </c>
      <c r="N115" s="104">
        <f t="shared" si="13"/>
        <v>45</v>
      </c>
      <c r="O115" s="105">
        <f t="shared" si="13"/>
        <v>0</v>
      </c>
      <c r="P115" s="103">
        <f t="shared" si="13"/>
        <v>45</v>
      </c>
      <c r="Q115" s="104">
        <f t="shared" si="13"/>
        <v>15</v>
      </c>
      <c r="R115" s="104">
        <f t="shared" si="13"/>
        <v>60</v>
      </c>
      <c r="S115" s="106">
        <f t="shared" si="13"/>
        <v>0</v>
      </c>
      <c r="T115" s="107">
        <f t="shared" si="13"/>
        <v>90</v>
      </c>
      <c r="U115" s="104">
        <f t="shared" si="13"/>
        <v>60</v>
      </c>
      <c r="V115" s="104">
        <f t="shared" si="13"/>
        <v>75</v>
      </c>
      <c r="W115" s="105">
        <f t="shared" si="13"/>
        <v>15</v>
      </c>
      <c r="X115" s="103">
        <f t="shared" si="13"/>
        <v>0</v>
      </c>
      <c r="Y115" s="104">
        <f t="shared" si="13"/>
        <v>0</v>
      </c>
      <c r="Z115" s="104">
        <f t="shared" si="13"/>
        <v>0</v>
      </c>
      <c r="AA115" s="106">
        <f t="shared" si="13"/>
        <v>0</v>
      </c>
      <c r="AB115" s="107">
        <f t="shared" si="13"/>
        <v>0</v>
      </c>
      <c r="AC115" s="104">
        <f t="shared" si="13"/>
        <v>0</v>
      </c>
      <c r="AD115" s="104">
        <f t="shared" si="13"/>
        <v>0</v>
      </c>
      <c r="AE115" s="105">
        <f t="shared" si="13"/>
        <v>0</v>
      </c>
      <c r="AF115" s="103">
        <f t="shared" si="13"/>
        <v>0</v>
      </c>
      <c r="AG115" s="104">
        <f t="shared" si="13"/>
        <v>0</v>
      </c>
      <c r="AH115" s="104">
        <f t="shared" si="13"/>
        <v>0</v>
      </c>
      <c r="AI115" s="106">
        <f t="shared" si="13"/>
        <v>0</v>
      </c>
      <c r="AJ115" s="107">
        <f t="shared" si="13"/>
        <v>0</v>
      </c>
      <c r="AK115" s="104">
        <f t="shared" si="13"/>
        <v>0</v>
      </c>
      <c r="AL115" s="104">
        <f t="shared" si="13"/>
        <v>0</v>
      </c>
      <c r="AM115" s="106">
        <f t="shared" si="13"/>
        <v>0</v>
      </c>
      <c r="AO115" s="204"/>
      <c r="AP115" s="204"/>
      <c r="AQ115" s="204"/>
      <c r="AR115" s="204"/>
      <c r="AS115" s="204"/>
      <c r="AT115" s="204"/>
    </row>
    <row r="116" spans="1:46" s="79" customFormat="1" ht="13.5" customHeight="1" thickBot="1" x14ac:dyDescent="0.3">
      <c r="A116" s="108"/>
      <c r="B116" s="297"/>
      <c r="C116" s="298"/>
      <c r="D116" s="300"/>
      <c r="E116" s="302"/>
      <c r="F116" s="304"/>
      <c r="G116" s="360"/>
      <c r="H116" s="361"/>
      <c r="I116" s="361"/>
      <c r="J116" s="361"/>
      <c r="K116" s="362"/>
      <c r="L116" s="307">
        <f>SUM(L115:O115)</f>
        <v>195</v>
      </c>
      <c r="M116" s="308"/>
      <c r="N116" s="308"/>
      <c r="O116" s="309"/>
      <c r="P116" s="307">
        <f>SUM(P115:S115)</f>
        <v>120</v>
      </c>
      <c r="Q116" s="308"/>
      <c r="R116" s="308"/>
      <c r="S116" s="309"/>
      <c r="T116" s="307">
        <f>SUM(T115:W115)</f>
        <v>240</v>
      </c>
      <c r="U116" s="308"/>
      <c r="V116" s="308"/>
      <c r="W116" s="309"/>
      <c r="X116" s="307">
        <f>SUM(X115:AA115)</f>
        <v>0</v>
      </c>
      <c r="Y116" s="308"/>
      <c r="Z116" s="308"/>
      <c r="AA116" s="309"/>
      <c r="AB116" s="307">
        <f>SUM(AB115:AE115)</f>
        <v>0</v>
      </c>
      <c r="AC116" s="308"/>
      <c r="AD116" s="308"/>
      <c r="AE116" s="309"/>
      <c r="AF116" s="307">
        <f>SUM(AF115:AI115)</f>
        <v>0</v>
      </c>
      <c r="AG116" s="308"/>
      <c r="AH116" s="308"/>
      <c r="AI116" s="309"/>
      <c r="AJ116" s="307">
        <f>SUM(AJ115:AM115)</f>
        <v>0</v>
      </c>
      <c r="AK116" s="308"/>
      <c r="AL116" s="308"/>
      <c r="AM116" s="309"/>
      <c r="AO116" s="204"/>
      <c r="AP116" s="204"/>
      <c r="AQ116" s="204"/>
      <c r="AR116" s="204"/>
      <c r="AS116" s="204"/>
      <c r="AT116" s="204"/>
    </row>
    <row r="117" spans="1:46" s="79" customFormat="1" ht="12.75" customHeight="1" x14ac:dyDescent="0.25">
      <c r="A117" s="310" t="s">
        <v>80</v>
      </c>
      <c r="B117" s="311"/>
      <c r="C117" s="312"/>
      <c r="D117" s="313" t="s">
        <v>6</v>
      </c>
      <c r="E117" s="314" t="s">
        <v>7</v>
      </c>
      <c r="F117" s="269" t="s">
        <v>36</v>
      </c>
      <c r="G117" s="315" t="s">
        <v>4</v>
      </c>
      <c r="H117" s="259" t="s">
        <v>8</v>
      </c>
      <c r="I117" s="259" t="s">
        <v>9</v>
      </c>
      <c r="J117" s="259" t="s">
        <v>62</v>
      </c>
      <c r="K117" s="260" t="s">
        <v>33</v>
      </c>
      <c r="L117" s="261" t="s">
        <v>55</v>
      </c>
      <c r="M117" s="262"/>
      <c r="N117" s="262"/>
      <c r="O117" s="263"/>
      <c r="P117" s="261" t="s">
        <v>56</v>
      </c>
      <c r="Q117" s="262"/>
      <c r="R117" s="262"/>
      <c r="S117" s="263"/>
      <c r="T117" s="261" t="s">
        <v>57</v>
      </c>
      <c r="U117" s="262"/>
      <c r="V117" s="262"/>
      <c r="W117" s="263"/>
      <c r="X117" s="261" t="s">
        <v>58</v>
      </c>
      <c r="Y117" s="262"/>
      <c r="Z117" s="262"/>
      <c r="AA117" s="263"/>
      <c r="AB117" s="261" t="s">
        <v>59</v>
      </c>
      <c r="AC117" s="262"/>
      <c r="AD117" s="262"/>
      <c r="AE117" s="263"/>
      <c r="AF117" s="261" t="s">
        <v>60</v>
      </c>
      <c r="AG117" s="262"/>
      <c r="AH117" s="262"/>
      <c r="AI117" s="263"/>
      <c r="AJ117" s="261" t="s">
        <v>61</v>
      </c>
      <c r="AK117" s="262"/>
      <c r="AL117" s="262"/>
      <c r="AM117" s="263"/>
      <c r="AO117" s="204"/>
      <c r="AP117" s="204"/>
      <c r="AQ117" s="204"/>
      <c r="AR117" s="204"/>
      <c r="AS117" s="204"/>
      <c r="AT117" s="204"/>
    </row>
    <row r="118" spans="1:46" s="79" customFormat="1" x14ac:dyDescent="0.25">
      <c r="A118" s="310"/>
      <c r="B118" s="311"/>
      <c r="C118" s="312"/>
      <c r="D118" s="264"/>
      <c r="E118" s="314"/>
      <c r="F118" s="270"/>
      <c r="G118" s="315"/>
      <c r="H118" s="259"/>
      <c r="I118" s="259"/>
      <c r="J118" s="259"/>
      <c r="K118" s="260"/>
      <c r="L118" s="275" t="s">
        <v>8</v>
      </c>
      <c r="M118" s="277" t="s">
        <v>9</v>
      </c>
      <c r="N118" s="273" t="s">
        <v>10</v>
      </c>
      <c r="O118" s="269" t="s">
        <v>63</v>
      </c>
      <c r="P118" s="275" t="s">
        <v>8</v>
      </c>
      <c r="Q118" s="277" t="s">
        <v>9</v>
      </c>
      <c r="R118" s="273" t="s">
        <v>10</v>
      </c>
      <c r="S118" s="269" t="s">
        <v>63</v>
      </c>
      <c r="T118" s="275" t="s">
        <v>8</v>
      </c>
      <c r="U118" s="277" t="s">
        <v>9</v>
      </c>
      <c r="V118" s="273" t="s">
        <v>10</v>
      </c>
      <c r="W118" s="269" t="s">
        <v>63</v>
      </c>
      <c r="X118" s="275" t="s">
        <v>8</v>
      </c>
      <c r="Y118" s="277" t="s">
        <v>9</v>
      </c>
      <c r="Z118" s="273" t="s">
        <v>10</v>
      </c>
      <c r="AA118" s="269" t="s">
        <v>63</v>
      </c>
      <c r="AB118" s="275" t="s">
        <v>8</v>
      </c>
      <c r="AC118" s="277" t="s">
        <v>9</v>
      </c>
      <c r="AD118" s="273" t="s">
        <v>10</v>
      </c>
      <c r="AE118" s="269" t="s">
        <v>63</v>
      </c>
      <c r="AF118" s="275" t="s">
        <v>8</v>
      </c>
      <c r="AG118" s="277" t="s">
        <v>9</v>
      </c>
      <c r="AH118" s="273" t="s">
        <v>10</v>
      </c>
      <c r="AI118" s="269" t="s">
        <v>63</v>
      </c>
      <c r="AJ118" s="275" t="s">
        <v>8</v>
      </c>
      <c r="AK118" s="277" t="s">
        <v>9</v>
      </c>
      <c r="AL118" s="273" t="s">
        <v>10</v>
      </c>
      <c r="AM118" s="269" t="s">
        <v>63</v>
      </c>
      <c r="AO118" s="204"/>
      <c r="AP118" s="204"/>
      <c r="AQ118" s="204"/>
      <c r="AR118" s="204"/>
      <c r="AS118" s="204"/>
      <c r="AT118" s="204"/>
    </row>
    <row r="119" spans="1:46" s="79" customFormat="1" ht="13.8" thickBot="1" x14ac:dyDescent="0.3">
      <c r="A119" s="310"/>
      <c r="B119" s="311"/>
      <c r="C119" s="312"/>
      <c r="D119" s="265"/>
      <c r="E119" s="274"/>
      <c r="F119" s="271"/>
      <c r="G119" s="276"/>
      <c r="H119" s="272"/>
      <c r="I119" s="272"/>
      <c r="J119" s="272"/>
      <c r="K119" s="283"/>
      <c r="L119" s="276"/>
      <c r="M119" s="278"/>
      <c r="N119" s="274"/>
      <c r="O119" s="271"/>
      <c r="P119" s="276"/>
      <c r="Q119" s="278"/>
      <c r="R119" s="274"/>
      <c r="S119" s="271"/>
      <c r="T119" s="276"/>
      <c r="U119" s="278"/>
      <c r="V119" s="274"/>
      <c r="W119" s="271"/>
      <c r="X119" s="276"/>
      <c r="Y119" s="278"/>
      <c r="Z119" s="274"/>
      <c r="AA119" s="271"/>
      <c r="AB119" s="276"/>
      <c r="AC119" s="278"/>
      <c r="AD119" s="274"/>
      <c r="AE119" s="271"/>
      <c r="AF119" s="276"/>
      <c r="AG119" s="278"/>
      <c r="AH119" s="274"/>
      <c r="AI119" s="271"/>
      <c r="AJ119" s="276"/>
      <c r="AK119" s="278"/>
      <c r="AL119" s="274"/>
      <c r="AM119" s="271"/>
      <c r="AO119" s="204"/>
      <c r="AP119" s="204"/>
      <c r="AQ119" s="204"/>
      <c r="AR119" s="204"/>
      <c r="AS119" s="204"/>
      <c r="AT119" s="204"/>
    </row>
    <row r="120" spans="1:46" s="79" customFormat="1" ht="12.75" customHeight="1" x14ac:dyDescent="0.25">
      <c r="A120" s="310"/>
      <c r="B120" s="311"/>
      <c r="C120" s="312"/>
      <c r="D120" s="316">
        <f t="shared" ref="D120:AM120" si="14">SUM(D67+D115)</f>
        <v>7</v>
      </c>
      <c r="E120" s="318">
        <f t="shared" si="14"/>
        <v>28</v>
      </c>
      <c r="F120" s="318">
        <f t="shared" si="14"/>
        <v>66</v>
      </c>
      <c r="G120" s="322">
        <f t="shared" si="14"/>
        <v>810</v>
      </c>
      <c r="H120" s="318">
        <f t="shared" si="14"/>
        <v>345</v>
      </c>
      <c r="I120" s="318">
        <f t="shared" si="14"/>
        <v>150</v>
      </c>
      <c r="J120" s="318">
        <f t="shared" si="14"/>
        <v>300</v>
      </c>
      <c r="K120" s="318">
        <f t="shared" si="14"/>
        <v>15</v>
      </c>
      <c r="L120" s="111">
        <f t="shared" si="14"/>
        <v>165</v>
      </c>
      <c r="M120" s="112">
        <f t="shared" si="14"/>
        <v>15</v>
      </c>
      <c r="N120" s="112">
        <f t="shared" si="14"/>
        <v>45</v>
      </c>
      <c r="O120" s="114">
        <f t="shared" si="14"/>
        <v>0</v>
      </c>
      <c r="P120" s="115">
        <f t="shared" si="14"/>
        <v>45</v>
      </c>
      <c r="Q120" s="112">
        <f t="shared" si="14"/>
        <v>15</v>
      </c>
      <c r="R120" s="112">
        <f t="shared" si="14"/>
        <v>60</v>
      </c>
      <c r="S120" s="113">
        <f t="shared" si="14"/>
        <v>0</v>
      </c>
      <c r="T120" s="111">
        <f t="shared" si="14"/>
        <v>90</v>
      </c>
      <c r="U120" s="112">
        <f t="shared" si="14"/>
        <v>90</v>
      </c>
      <c r="V120" s="112">
        <f t="shared" si="14"/>
        <v>105</v>
      </c>
      <c r="W120" s="114">
        <f t="shared" si="14"/>
        <v>15</v>
      </c>
      <c r="X120" s="115">
        <f t="shared" si="14"/>
        <v>0</v>
      </c>
      <c r="Y120" s="112">
        <f t="shared" si="14"/>
        <v>30</v>
      </c>
      <c r="Z120" s="112">
        <f t="shared" si="14"/>
        <v>30</v>
      </c>
      <c r="AA120" s="113">
        <f t="shared" si="14"/>
        <v>0</v>
      </c>
      <c r="AB120" s="111">
        <f t="shared" si="14"/>
        <v>0</v>
      </c>
      <c r="AC120" s="112">
        <f t="shared" si="14"/>
        <v>0</v>
      </c>
      <c r="AD120" s="112">
        <f t="shared" si="14"/>
        <v>30</v>
      </c>
      <c r="AE120" s="114">
        <f t="shared" si="14"/>
        <v>0</v>
      </c>
      <c r="AF120" s="115">
        <f t="shared" si="14"/>
        <v>15</v>
      </c>
      <c r="AG120" s="112">
        <f t="shared" si="14"/>
        <v>0</v>
      </c>
      <c r="AH120" s="112">
        <f t="shared" si="14"/>
        <v>30</v>
      </c>
      <c r="AI120" s="113">
        <f t="shared" si="14"/>
        <v>0</v>
      </c>
      <c r="AJ120" s="111">
        <f t="shared" si="14"/>
        <v>30</v>
      </c>
      <c r="AK120" s="112">
        <f t="shared" si="14"/>
        <v>0</v>
      </c>
      <c r="AL120" s="112">
        <f t="shared" si="14"/>
        <v>0</v>
      </c>
      <c r="AM120" s="114">
        <f t="shared" si="14"/>
        <v>0</v>
      </c>
      <c r="AO120" s="204" t="s">
        <v>37</v>
      </c>
      <c r="AP120" s="204"/>
      <c r="AQ120" s="204"/>
      <c r="AR120" s="204"/>
      <c r="AS120" s="204"/>
      <c r="AT120" s="204"/>
    </row>
    <row r="121" spans="1:46" s="79" customFormat="1" ht="13.5" customHeight="1" thickBot="1" x14ac:dyDescent="0.3">
      <c r="A121" s="310"/>
      <c r="B121" s="311"/>
      <c r="C121" s="312"/>
      <c r="D121" s="317"/>
      <c r="E121" s="319"/>
      <c r="F121" s="319"/>
      <c r="G121" s="323"/>
      <c r="H121" s="319"/>
      <c r="I121" s="319"/>
      <c r="J121" s="319"/>
      <c r="K121" s="319"/>
      <c r="L121" s="324">
        <f>SUM(L120:O120)</f>
        <v>225</v>
      </c>
      <c r="M121" s="325"/>
      <c r="N121" s="325"/>
      <c r="O121" s="326"/>
      <c r="P121" s="324">
        <f>SUM(P120:S120)</f>
        <v>120</v>
      </c>
      <c r="Q121" s="325"/>
      <c r="R121" s="325"/>
      <c r="S121" s="326"/>
      <c r="T121" s="324">
        <f>SUM(T120:W120)</f>
        <v>300</v>
      </c>
      <c r="U121" s="325"/>
      <c r="V121" s="325"/>
      <c r="W121" s="326"/>
      <c r="X121" s="324">
        <f>SUM(X120:AA120)</f>
        <v>60</v>
      </c>
      <c r="Y121" s="325"/>
      <c r="Z121" s="325"/>
      <c r="AA121" s="326"/>
      <c r="AB121" s="324">
        <f>SUM(AB120:AE120)</f>
        <v>30</v>
      </c>
      <c r="AC121" s="325"/>
      <c r="AD121" s="325"/>
      <c r="AE121" s="326"/>
      <c r="AF121" s="324">
        <f>SUM(AF120:AI120)</f>
        <v>45</v>
      </c>
      <c r="AG121" s="325"/>
      <c r="AH121" s="325"/>
      <c r="AI121" s="326"/>
      <c r="AJ121" s="324">
        <f>SUM(AJ120:AM120)</f>
        <v>30</v>
      </c>
      <c r="AK121" s="325"/>
      <c r="AL121" s="325"/>
      <c r="AM121" s="326"/>
      <c r="AO121" s="204">
        <f>SUM(L121:AM121)</f>
        <v>810</v>
      </c>
      <c r="AP121" s="204"/>
      <c r="AQ121" s="204"/>
      <c r="AR121" s="204"/>
      <c r="AS121" s="204"/>
      <c r="AT121" s="204"/>
    </row>
    <row r="122" spans="1:46" s="79" customFormat="1" ht="12.75" customHeight="1" x14ac:dyDescent="0.25">
      <c r="A122" s="310"/>
      <c r="B122" s="311"/>
      <c r="C122" s="312"/>
      <c r="D122" s="338" t="s">
        <v>18</v>
      </c>
      <c r="E122" s="219"/>
      <c r="F122" s="339"/>
      <c r="G122" s="345" t="s">
        <v>19</v>
      </c>
      <c r="H122" s="254"/>
      <c r="I122" s="254"/>
      <c r="J122" s="254"/>
      <c r="K122" s="255"/>
      <c r="L122" s="363">
        <f>L74+2</f>
        <v>2</v>
      </c>
      <c r="M122" s="364"/>
      <c r="N122" s="364"/>
      <c r="O122" s="365"/>
      <c r="P122" s="363">
        <f>P74+2</f>
        <v>2</v>
      </c>
      <c r="Q122" s="364"/>
      <c r="R122" s="364"/>
      <c r="S122" s="365"/>
      <c r="T122" s="363">
        <f>T74+3</f>
        <v>3</v>
      </c>
      <c r="U122" s="364"/>
      <c r="V122" s="364"/>
      <c r="W122" s="365"/>
      <c r="X122" s="363">
        <f t="shared" ref="X122" si="15">X74</f>
        <v>0</v>
      </c>
      <c r="Y122" s="364"/>
      <c r="Z122" s="364"/>
      <c r="AA122" s="365"/>
      <c r="AB122" s="363">
        <f t="shared" ref="AB122" si="16">AB74</f>
        <v>0</v>
      </c>
      <c r="AC122" s="364"/>
      <c r="AD122" s="364"/>
      <c r="AE122" s="365"/>
      <c r="AF122" s="363">
        <f t="shared" ref="AF122" si="17">AF74</f>
        <v>0</v>
      </c>
      <c r="AG122" s="364"/>
      <c r="AH122" s="364"/>
      <c r="AI122" s="365"/>
      <c r="AJ122" s="363">
        <f t="shared" ref="AJ122" si="18">AJ74</f>
        <v>0</v>
      </c>
      <c r="AK122" s="364"/>
      <c r="AL122" s="364"/>
      <c r="AM122" s="365"/>
      <c r="AO122" s="204">
        <f>SUM(L122:AM122)</f>
        <v>7</v>
      </c>
      <c r="AP122" s="204"/>
      <c r="AQ122" s="204"/>
      <c r="AR122" s="204"/>
      <c r="AS122" s="204"/>
      <c r="AT122" s="204"/>
    </row>
    <row r="123" spans="1:46" s="79" customFormat="1" ht="12.75" customHeight="1" x14ac:dyDescent="0.25">
      <c r="A123" s="310"/>
      <c r="B123" s="311"/>
      <c r="C123" s="312"/>
      <c r="D123" s="340"/>
      <c r="E123" s="224"/>
      <c r="F123" s="341"/>
      <c r="G123" s="330" t="s">
        <v>20</v>
      </c>
      <c r="H123" s="331"/>
      <c r="I123" s="331"/>
      <c r="J123" s="331"/>
      <c r="K123" s="332"/>
      <c r="L123" s="366">
        <f>L75+6</f>
        <v>8</v>
      </c>
      <c r="M123" s="367"/>
      <c r="N123" s="367"/>
      <c r="O123" s="368"/>
      <c r="P123" s="366">
        <f>P75+3</f>
        <v>3</v>
      </c>
      <c r="Q123" s="367"/>
      <c r="R123" s="367"/>
      <c r="S123" s="368"/>
      <c r="T123" s="366">
        <f>T75+8</f>
        <v>10</v>
      </c>
      <c r="U123" s="367"/>
      <c r="V123" s="367"/>
      <c r="W123" s="368"/>
      <c r="X123" s="366">
        <f t="shared" ref="X123:AJ123" si="19">X75</f>
        <v>2</v>
      </c>
      <c r="Y123" s="367"/>
      <c r="Z123" s="367"/>
      <c r="AA123" s="368"/>
      <c r="AB123" s="366">
        <f t="shared" si="19"/>
        <v>1</v>
      </c>
      <c r="AC123" s="367"/>
      <c r="AD123" s="367"/>
      <c r="AE123" s="368"/>
      <c r="AF123" s="366">
        <f t="shared" si="19"/>
        <v>2</v>
      </c>
      <c r="AG123" s="367"/>
      <c r="AH123" s="367"/>
      <c r="AI123" s="368"/>
      <c r="AJ123" s="366">
        <f t="shared" si="19"/>
        <v>2</v>
      </c>
      <c r="AK123" s="367"/>
      <c r="AL123" s="367"/>
      <c r="AM123" s="368"/>
      <c r="AO123" s="204">
        <f>SUM(L123:AM123)</f>
        <v>28</v>
      </c>
      <c r="AP123" s="204"/>
      <c r="AQ123" s="204"/>
      <c r="AR123" s="204"/>
      <c r="AS123" s="204"/>
      <c r="AT123" s="204"/>
    </row>
    <row r="124" spans="1:46" s="79" customFormat="1" ht="13.5" customHeight="1" thickBot="1" x14ac:dyDescent="0.3">
      <c r="A124" s="310"/>
      <c r="B124" s="311"/>
      <c r="C124" s="312"/>
      <c r="D124" s="342"/>
      <c r="E124" s="343"/>
      <c r="F124" s="344"/>
      <c r="G124" s="330" t="s">
        <v>36</v>
      </c>
      <c r="H124" s="331"/>
      <c r="I124" s="331"/>
      <c r="J124" s="331"/>
      <c r="K124" s="332"/>
      <c r="L124" s="369">
        <v>23</v>
      </c>
      <c r="M124" s="370"/>
      <c r="N124" s="370"/>
      <c r="O124" s="371"/>
      <c r="P124" s="369">
        <v>13</v>
      </c>
      <c r="Q124" s="370"/>
      <c r="R124" s="370"/>
      <c r="S124" s="371"/>
      <c r="T124" s="369">
        <v>18</v>
      </c>
      <c r="U124" s="370"/>
      <c r="V124" s="370"/>
      <c r="W124" s="371"/>
      <c r="X124" s="369">
        <v>2</v>
      </c>
      <c r="Y124" s="370"/>
      <c r="Z124" s="370"/>
      <c r="AA124" s="371"/>
      <c r="AB124" s="369">
        <v>2</v>
      </c>
      <c r="AC124" s="370"/>
      <c r="AD124" s="370"/>
      <c r="AE124" s="371"/>
      <c r="AF124" s="369">
        <v>4</v>
      </c>
      <c r="AG124" s="370"/>
      <c r="AH124" s="370"/>
      <c r="AI124" s="371"/>
      <c r="AJ124" s="369">
        <v>4</v>
      </c>
      <c r="AK124" s="370"/>
      <c r="AL124" s="370"/>
      <c r="AM124" s="371"/>
      <c r="AO124" s="204">
        <f>SUM(L124:AM124)</f>
        <v>66</v>
      </c>
      <c r="AP124" s="204"/>
      <c r="AQ124" s="204"/>
      <c r="AR124" s="204"/>
      <c r="AS124" s="204"/>
      <c r="AT124" s="204"/>
    </row>
    <row r="125" spans="1:46" s="79" customFormat="1" x14ac:dyDescent="0.25">
      <c r="A125" s="116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77"/>
      <c r="V125" s="117"/>
      <c r="W125" s="117"/>
      <c r="X125" s="117"/>
      <c r="Y125" s="117"/>
      <c r="Z125" s="77"/>
      <c r="AA125" s="78"/>
      <c r="AB125" s="118"/>
      <c r="AC125" s="117"/>
      <c r="AD125" s="117"/>
      <c r="AE125" s="117"/>
      <c r="AF125" s="117"/>
      <c r="AG125" s="117"/>
      <c r="AH125" s="117"/>
      <c r="AI125" s="117"/>
      <c r="AJ125" s="117"/>
      <c r="AK125" s="117"/>
      <c r="AL125" s="117"/>
      <c r="AM125" s="119"/>
      <c r="AO125" s="204"/>
      <c r="AP125" s="204"/>
      <c r="AQ125" s="204"/>
      <c r="AR125" s="204"/>
      <c r="AS125" s="204"/>
      <c r="AT125" s="204"/>
    </row>
    <row r="126" spans="1:46" s="79" customFormat="1" ht="13.8" x14ac:dyDescent="0.25">
      <c r="A126" s="120" t="s">
        <v>66</v>
      </c>
      <c r="B126" s="121"/>
      <c r="C126" s="121"/>
      <c r="D126" s="121"/>
      <c r="E126" s="121"/>
      <c r="F126" s="121"/>
      <c r="G126" s="121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1"/>
      <c r="AB126" s="122"/>
      <c r="AC126" s="80" t="str">
        <f>AC78</f>
        <v>Obowiązuje od roku akademickiego: 2020/2021</v>
      </c>
      <c r="AD126" s="80"/>
      <c r="AE126" s="80"/>
      <c r="AF126" s="80"/>
      <c r="AG126" s="80"/>
      <c r="AH126" s="80"/>
      <c r="AI126" s="80"/>
      <c r="AJ126" s="80"/>
      <c r="AK126" s="80"/>
      <c r="AL126" s="80"/>
      <c r="AM126" s="81"/>
      <c r="AO126" s="204"/>
      <c r="AP126" s="204"/>
      <c r="AQ126" s="204"/>
      <c r="AR126" s="204"/>
      <c r="AS126" s="204"/>
      <c r="AT126" s="204"/>
    </row>
    <row r="127" spans="1:46" s="79" customFormat="1" ht="15" x14ac:dyDescent="0.25">
      <c r="A127" s="41"/>
      <c r="B127" s="2" t="str">
        <f>B79</f>
        <v>1. Studenta obowiązuje na I roku udział we wszystkich zajęciach, na latach wyższych udział we wszystkich ćwiczeniach (audytoryjne, laboratoryjne, projektowe i seminaria)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121"/>
      <c r="R127" s="121"/>
      <c r="S127" s="121"/>
      <c r="T127" s="123"/>
      <c r="U127" s="123"/>
      <c r="V127" s="123"/>
      <c r="W127" s="123"/>
      <c r="X127" s="121"/>
      <c r="Y127" s="121"/>
      <c r="Z127" s="80"/>
      <c r="AA127" s="81"/>
      <c r="AB127" s="124"/>
      <c r="AC127" s="121"/>
      <c r="AD127" s="123"/>
      <c r="AE127" s="123"/>
      <c r="AF127" s="80"/>
      <c r="AG127" s="80"/>
      <c r="AH127" s="80"/>
      <c r="AI127" s="80"/>
      <c r="AJ127" s="80"/>
      <c r="AK127" s="85"/>
      <c r="AL127" s="85"/>
      <c r="AM127" s="125"/>
      <c r="AO127" s="204"/>
      <c r="AP127" s="204"/>
      <c r="AQ127" s="204"/>
      <c r="AR127" s="204"/>
      <c r="AS127" s="204"/>
      <c r="AT127" s="204"/>
    </row>
    <row r="128" spans="1:46" s="79" customFormat="1" ht="15" x14ac:dyDescent="0.25">
      <c r="A128" s="41"/>
      <c r="B128" s="179" t="str">
        <f t="shared" ref="B128:B133" si="20">B80</f>
        <v>2. Język obcy kontynuowany do wyboru spośród: 1. angielski, 2. niemiecki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126"/>
      <c r="R128" s="126"/>
      <c r="S128" s="126"/>
      <c r="T128" s="127"/>
      <c r="U128" s="128"/>
      <c r="V128" s="127"/>
      <c r="W128" s="127"/>
      <c r="X128" s="80"/>
      <c r="Y128" s="80"/>
      <c r="Z128" s="80"/>
      <c r="AA128" s="81"/>
      <c r="AB128" s="122"/>
      <c r="AC128" s="128" t="s">
        <v>21</v>
      </c>
      <c r="AD128" s="126"/>
      <c r="AE128" s="126"/>
      <c r="AF128" s="127"/>
      <c r="AG128" s="129"/>
      <c r="AH128" s="80"/>
      <c r="AI128" s="80"/>
      <c r="AJ128" s="129"/>
      <c r="AK128" s="129"/>
      <c r="AL128" s="129"/>
      <c r="AM128" s="81"/>
      <c r="AO128" s="204"/>
      <c r="AP128" s="204"/>
      <c r="AQ128" s="204"/>
      <c r="AR128" s="204"/>
      <c r="AS128" s="204"/>
      <c r="AT128" s="204"/>
    </row>
    <row r="129" spans="1:46" s="79" customFormat="1" ht="15" x14ac:dyDescent="0.25">
      <c r="A129" s="41"/>
      <c r="B129" s="179" t="str">
        <f t="shared" si="20"/>
        <v>3. Przedmioty humanistyczno-społeczno-ekonomiczne do wyboru: 1. Sem. I - Człowiek a środowisko lub Historia nauki i techniki; 2. Sem. VII - Ekonomia i finansowanie w inżynierii środowiska lub</v>
      </c>
      <c r="C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121"/>
      <c r="R129" s="121"/>
      <c r="S129" s="121"/>
      <c r="T129" s="123"/>
      <c r="U129" s="123"/>
      <c r="V129" s="123"/>
      <c r="W129" s="123"/>
      <c r="X129" s="80"/>
      <c r="Y129" s="80"/>
      <c r="Z129" s="80"/>
      <c r="AA129" s="81"/>
      <c r="AB129" s="122"/>
      <c r="AC129" s="127" t="s">
        <v>67</v>
      </c>
      <c r="AD129" s="127" t="s">
        <v>68</v>
      </c>
      <c r="AE129" s="121"/>
      <c r="AF129" s="123"/>
      <c r="AG129" s="80"/>
      <c r="AH129" s="80"/>
      <c r="AI129" s="80"/>
      <c r="AJ129" s="80"/>
      <c r="AK129" s="80"/>
      <c r="AL129" s="80"/>
      <c r="AM129" s="130"/>
      <c r="AO129" s="204"/>
      <c r="AP129" s="204"/>
      <c r="AQ129" s="204"/>
      <c r="AR129" s="204"/>
      <c r="AS129" s="204"/>
      <c r="AT129" s="204"/>
    </row>
    <row r="130" spans="1:46" s="79" customFormat="1" ht="15" x14ac:dyDescent="0.25">
      <c r="A130" s="41"/>
      <c r="B130" s="179" t="str">
        <f t="shared" si="20"/>
        <v xml:space="preserve">   Psychospołeczne aspekty sukcesu zawodowego;</v>
      </c>
      <c r="C130" s="59"/>
      <c r="D130" s="42"/>
      <c r="E130" s="42"/>
      <c r="F130" s="42"/>
      <c r="G130" s="59"/>
      <c r="H130" s="40"/>
      <c r="I130" s="40"/>
      <c r="J130" s="40"/>
      <c r="K130" s="40"/>
      <c r="L130" s="40"/>
      <c r="M130" s="40"/>
      <c r="N130" s="40"/>
      <c r="O130" s="40"/>
      <c r="P130" s="40"/>
      <c r="Q130" s="131"/>
      <c r="R130" s="131"/>
      <c r="S130" s="131"/>
      <c r="T130" s="131"/>
      <c r="U130" s="131"/>
      <c r="V130" s="131"/>
      <c r="W130" s="131"/>
      <c r="X130" s="80"/>
      <c r="Y130" s="80"/>
      <c r="Z130" s="80"/>
      <c r="AA130" s="81"/>
      <c r="AB130" s="122"/>
      <c r="AC130" s="126" t="s">
        <v>69</v>
      </c>
      <c r="AD130" s="126" t="s">
        <v>70</v>
      </c>
      <c r="AE130" s="131"/>
      <c r="AF130" s="131"/>
      <c r="AG130" s="80"/>
      <c r="AH130" s="80"/>
      <c r="AI130" s="80"/>
      <c r="AJ130" s="80"/>
      <c r="AK130" s="80"/>
      <c r="AL130" s="80"/>
      <c r="AM130" s="81"/>
      <c r="AO130" s="204"/>
      <c r="AP130" s="204"/>
      <c r="AQ130" s="204"/>
      <c r="AR130" s="204"/>
      <c r="AS130" s="204"/>
      <c r="AT130" s="204"/>
    </row>
    <row r="131" spans="1:46" s="79" customFormat="1" ht="15" x14ac:dyDescent="0.25">
      <c r="A131" s="41"/>
      <c r="B131" s="179" t="str">
        <f t="shared" si="20"/>
        <v>4. Studenta obowiązuje zaliczenie 4 tygodniowej praktyki ( 2 tyg.pr.zawodowej po roku II - 2 pkt ECTS i 2 tyg.pr.przeddyplomowej po roku III - 2 pkt ECTS).</v>
      </c>
      <c r="C131" s="59"/>
      <c r="D131" s="59"/>
      <c r="E131" s="59"/>
      <c r="F131" s="59"/>
      <c r="G131" s="59"/>
      <c r="H131" s="59"/>
      <c r="I131" s="59"/>
      <c r="J131" s="59"/>
      <c r="K131" s="132"/>
      <c r="L131" s="59"/>
      <c r="M131" s="59"/>
      <c r="N131" s="59"/>
      <c r="O131" s="59"/>
      <c r="P131" s="59"/>
      <c r="Q131" s="133"/>
      <c r="R131" s="133"/>
      <c r="S131" s="133"/>
      <c r="T131" s="133"/>
      <c r="U131" s="121"/>
      <c r="V131" s="121"/>
      <c r="W131" s="121"/>
      <c r="X131" s="80"/>
      <c r="Y131" s="80"/>
      <c r="Z131" s="80"/>
      <c r="AA131" s="81"/>
      <c r="AB131" s="122"/>
      <c r="AC131" s="127" t="s">
        <v>62</v>
      </c>
      <c r="AD131" s="134" t="s">
        <v>71</v>
      </c>
      <c r="AE131" s="121"/>
      <c r="AF131" s="121"/>
      <c r="AG131" s="80"/>
      <c r="AH131" s="80"/>
      <c r="AI131" s="80"/>
      <c r="AJ131" s="80"/>
      <c r="AK131" s="80"/>
      <c r="AL131" s="80"/>
      <c r="AM131" s="81"/>
      <c r="AO131" s="204"/>
      <c r="AP131" s="204"/>
      <c r="AQ131" s="204"/>
      <c r="AR131" s="204"/>
      <c r="AS131" s="204"/>
      <c r="AT131" s="204"/>
    </row>
    <row r="132" spans="1:46" s="79" customFormat="1" ht="15" x14ac:dyDescent="0.25">
      <c r="A132" s="41"/>
      <c r="B132" s="179" t="str">
        <f t="shared" si="20"/>
        <v>5. Student może wybrać alternatywny przedmiot z grupy przedmiotów obieralnych</v>
      </c>
      <c r="C132" s="59"/>
      <c r="D132" s="59"/>
      <c r="E132" s="59"/>
      <c r="F132" s="59"/>
      <c r="G132" s="59"/>
      <c r="H132" s="4"/>
      <c r="I132" s="4"/>
      <c r="J132" s="4"/>
      <c r="K132" s="4"/>
      <c r="L132" s="4"/>
      <c r="M132" s="4"/>
      <c r="N132" s="4"/>
      <c r="O132" s="4"/>
      <c r="P132" s="4"/>
      <c r="Q132" s="121"/>
      <c r="R132" s="121"/>
      <c r="S132" s="121"/>
      <c r="T132" s="121"/>
      <c r="U132" s="121"/>
      <c r="V132" s="121"/>
      <c r="W132" s="121"/>
      <c r="X132" s="80"/>
      <c r="Y132" s="80"/>
      <c r="Z132" s="80"/>
      <c r="AA132" s="81"/>
      <c r="AB132" s="122"/>
      <c r="AC132" s="127" t="s">
        <v>72</v>
      </c>
      <c r="AD132" s="127" t="s">
        <v>73</v>
      </c>
      <c r="AE132" s="121"/>
      <c r="AF132" s="121"/>
      <c r="AG132" s="80"/>
      <c r="AH132" s="80"/>
      <c r="AI132" s="80"/>
      <c r="AJ132" s="80"/>
      <c r="AK132" s="80"/>
      <c r="AL132" s="80"/>
      <c r="AM132" s="81"/>
      <c r="AO132" s="204"/>
      <c r="AP132" s="204"/>
      <c r="AQ132" s="204"/>
      <c r="AR132" s="204"/>
      <c r="AS132" s="204"/>
      <c r="AT132" s="204"/>
    </row>
    <row r="133" spans="1:46" s="79" customFormat="1" ht="15" x14ac:dyDescent="0.25">
      <c r="A133" s="41"/>
      <c r="B133" s="179" t="str">
        <f t="shared" si="20"/>
        <v>6. Student zobowiązany jest do napisania i obrony pracy dyplomowej (15 punktów ECTS)</v>
      </c>
      <c r="C133" s="2"/>
      <c r="D133" s="59"/>
      <c r="E133" s="59"/>
      <c r="F133" s="5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121"/>
      <c r="R133" s="121"/>
      <c r="S133" s="121"/>
      <c r="T133" s="123"/>
      <c r="U133" s="123"/>
      <c r="V133" s="123"/>
      <c r="W133" s="123"/>
      <c r="X133" s="80"/>
      <c r="Y133" s="80"/>
      <c r="Z133" s="80"/>
      <c r="AA133" s="81"/>
      <c r="AB133" s="122"/>
      <c r="AC133" s="127" t="s">
        <v>22</v>
      </c>
      <c r="AD133" s="127" t="s">
        <v>74</v>
      </c>
      <c r="AE133" s="121"/>
      <c r="AF133" s="123"/>
      <c r="AG133" s="80"/>
      <c r="AH133" s="80"/>
      <c r="AI133" s="80"/>
      <c r="AJ133" s="80"/>
      <c r="AK133" s="80"/>
      <c r="AL133" s="80"/>
      <c r="AM133" s="81"/>
      <c r="AO133" s="204"/>
      <c r="AP133" s="204"/>
      <c r="AQ133" s="204"/>
      <c r="AR133" s="204"/>
      <c r="AS133" s="204"/>
      <c r="AT133" s="204"/>
    </row>
    <row r="134" spans="1:46" s="79" customFormat="1" ht="15" x14ac:dyDescent="0.25">
      <c r="A134" s="41"/>
      <c r="B134" s="5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59"/>
      <c r="N134" s="59"/>
      <c r="O134" s="59"/>
      <c r="P134" s="59"/>
      <c r="Q134" s="133"/>
      <c r="R134" s="133"/>
      <c r="S134" s="133"/>
      <c r="T134" s="123"/>
      <c r="U134" s="123"/>
      <c r="V134" s="123"/>
      <c r="W134" s="123"/>
      <c r="X134" s="80"/>
      <c r="Y134" s="80"/>
      <c r="Z134" s="80"/>
      <c r="AA134" s="81"/>
      <c r="AB134" s="122"/>
      <c r="AC134" s="126" t="s">
        <v>75</v>
      </c>
      <c r="AD134" s="126" t="s">
        <v>76</v>
      </c>
      <c r="AE134" s="121"/>
      <c r="AF134" s="123"/>
      <c r="AG134" s="80"/>
      <c r="AH134" s="80"/>
      <c r="AI134" s="80"/>
      <c r="AJ134" s="80"/>
      <c r="AK134" s="80"/>
      <c r="AL134" s="80"/>
      <c r="AM134" s="81"/>
      <c r="AO134" s="204"/>
      <c r="AP134" s="204"/>
      <c r="AQ134" s="204"/>
      <c r="AR134" s="204"/>
      <c r="AS134" s="204"/>
      <c r="AT134" s="204"/>
    </row>
    <row r="135" spans="1:46" s="79" customFormat="1" ht="15" x14ac:dyDescent="0.25">
      <c r="A135" s="41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121"/>
      <c r="R135" s="121"/>
      <c r="S135" s="121"/>
      <c r="T135" s="123"/>
      <c r="U135" s="123"/>
      <c r="V135" s="123"/>
      <c r="W135" s="123"/>
      <c r="X135" s="80"/>
      <c r="Y135" s="80"/>
      <c r="Z135" s="80"/>
      <c r="AA135" s="81"/>
      <c r="AB135" s="122"/>
      <c r="AC135" s="135"/>
      <c r="AD135" s="126" t="s">
        <v>77</v>
      </c>
      <c r="AF135" s="123"/>
      <c r="AG135" s="80"/>
      <c r="AH135" s="80"/>
      <c r="AI135" s="80"/>
      <c r="AJ135" s="80"/>
      <c r="AK135" s="80"/>
      <c r="AL135" s="80"/>
      <c r="AM135" s="81"/>
      <c r="AO135" s="204"/>
      <c r="AP135" s="204"/>
      <c r="AQ135" s="204"/>
      <c r="AR135" s="204"/>
      <c r="AS135" s="204"/>
      <c r="AT135" s="204"/>
    </row>
    <row r="136" spans="1:46" s="79" customFormat="1" ht="14.4" thickBot="1" x14ac:dyDescent="0.3">
      <c r="A136" s="136"/>
      <c r="B136" s="137"/>
      <c r="C136" s="137"/>
      <c r="D136" s="137"/>
      <c r="E136" s="138"/>
      <c r="F136" s="138"/>
      <c r="G136" s="138"/>
      <c r="H136" s="138"/>
      <c r="I136" s="138"/>
      <c r="J136" s="138"/>
      <c r="K136" s="137"/>
      <c r="L136" s="137"/>
      <c r="M136" s="137"/>
      <c r="N136" s="137"/>
      <c r="O136" s="137"/>
      <c r="P136" s="137"/>
      <c r="Q136" s="137"/>
      <c r="R136" s="137"/>
      <c r="S136" s="137"/>
      <c r="T136" s="139"/>
      <c r="U136" s="140"/>
      <c r="V136" s="140"/>
      <c r="W136" s="140"/>
      <c r="X136" s="140"/>
      <c r="Y136" s="140"/>
      <c r="Z136" s="140"/>
      <c r="AA136" s="141"/>
      <c r="AB136" s="334" t="s">
        <v>30</v>
      </c>
      <c r="AC136" s="336"/>
      <c r="AD136" s="336"/>
      <c r="AE136" s="336"/>
      <c r="AF136" s="336"/>
      <c r="AG136" s="336"/>
      <c r="AH136" s="336"/>
      <c r="AI136" s="336"/>
      <c r="AJ136" s="336"/>
      <c r="AK136" s="336"/>
      <c r="AL136" s="336"/>
      <c r="AM136" s="337"/>
      <c r="AO136" s="204"/>
      <c r="AP136" s="204"/>
      <c r="AQ136" s="204"/>
      <c r="AR136" s="204"/>
      <c r="AS136" s="204"/>
      <c r="AT136" s="204"/>
    </row>
    <row r="137" spans="1:46" s="79" customFormat="1" ht="25.05" customHeight="1" x14ac:dyDescent="0.25">
      <c r="A137" s="207"/>
      <c r="B137" s="208"/>
      <c r="C137" s="209"/>
      <c r="D137" s="210" t="str">
        <f>D45</f>
        <v>PLAN  STUDIÓW  NR VIII</v>
      </c>
      <c r="E137" s="211"/>
      <c r="F137" s="211"/>
      <c r="G137" s="211"/>
      <c r="H137" s="211"/>
      <c r="I137" s="211"/>
      <c r="J137" s="211"/>
      <c r="K137" s="211"/>
      <c r="L137" s="211"/>
      <c r="M137" s="211"/>
      <c r="N137" s="211"/>
      <c r="O137" s="211"/>
      <c r="P137" s="211"/>
      <c r="Q137" s="211"/>
      <c r="R137" s="211"/>
      <c r="S137" s="211"/>
      <c r="T137" s="211"/>
      <c r="U137" s="211"/>
      <c r="V137" s="211"/>
      <c r="W137" s="211"/>
      <c r="X137" s="212"/>
      <c r="Y137" s="212"/>
      <c r="Z137" s="212"/>
      <c r="AA137" s="213"/>
      <c r="AB137" s="218" t="s">
        <v>89</v>
      </c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20"/>
      <c r="AO137" s="204"/>
      <c r="AP137" s="204"/>
      <c r="AQ137" s="204"/>
      <c r="AR137" s="204"/>
      <c r="AS137" s="204"/>
      <c r="AT137" s="204"/>
    </row>
    <row r="138" spans="1:46" s="79" customFormat="1" ht="25.05" customHeight="1" x14ac:dyDescent="0.25">
      <c r="A138" s="221" t="str">
        <f>A46</f>
        <v>WYDZIAŁ BUDOWNICTWA, ARCHITEKTURY</v>
      </c>
      <c r="B138" s="222"/>
      <c r="C138" s="223"/>
      <c r="D138" s="214"/>
      <c r="E138" s="215"/>
      <c r="F138" s="215"/>
      <c r="G138" s="215"/>
      <c r="H138" s="215"/>
      <c r="I138" s="215"/>
      <c r="J138" s="215"/>
      <c r="K138" s="215"/>
      <c r="L138" s="215"/>
      <c r="M138" s="215"/>
      <c r="N138" s="215"/>
      <c r="O138" s="215"/>
      <c r="P138" s="215"/>
      <c r="Q138" s="215"/>
      <c r="R138" s="215"/>
      <c r="S138" s="215"/>
      <c r="T138" s="215"/>
      <c r="U138" s="215"/>
      <c r="V138" s="215"/>
      <c r="W138" s="215"/>
      <c r="X138" s="216"/>
      <c r="Y138" s="216"/>
      <c r="Z138" s="216"/>
      <c r="AA138" s="217"/>
      <c r="AB138" s="221"/>
      <c r="AC138" s="224"/>
      <c r="AD138" s="224"/>
      <c r="AE138" s="224"/>
      <c r="AF138" s="224"/>
      <c r="AG138" s="224"/>
      <c r="AH138" s="224"/>
      <c r="AI138" s="224"/>
      <c r="AJ138" s="224"/>
      <c r="AK138" s="224"/>
      <c r="AL138" s="224"/>
      <c r="AM138" s="225"/>
      <c r="AO138" s="204"/>
      <c r="AP138" s="204"/>
      <c r="AQ138" s="204"/>
      <c r="AR138" s="204"/>
      <c r="AS138" s="204"/>
      <c r="AT138" s="204"/>
    </row>
    <row r="139" spans="1:46" s="79" customFormat="1" ht="16.05" customHeight="1" x14ac:dyDescent="0.25">
      <c r="A139" s="221" t="str">
        <f>A47</f>
        <v>I INŻYNIERII ŚRODOWISKA</v>
      </c>
      <c r="B139" s="222"/>
      <c r="C139" s="223"/>
      <c r="D139" s="2" t="s">
        <v>52</v>
      </c>
      <c r="E139" s="74"/>
      <c r="F139" s="74"/>
      <c r="G139" s="74"/>
      <c r="H139" s="74"/>
      <c r="I139" s="84" t="str">
        <f>(D9)</f>
        <v>PROFIL OGÓLNOAKADEMICKI</v>
      </c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80"/>
      <c r="Y139" s="80"/>
      <c r="Z139" s="80"/>
      <c r="AA139" s="80"/>
      <c r="AB139" s="73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3"/>
      <c r="AO139" s="204"/>
      <c r="AP139" s="204"/>
      <c r="AQ139" s="204"/>
      <c r="AR139" s="204"/>
      <c r="AS139" s="204"/>
      <c r="AT139" s="204"/>
    </row>
    <row r="140" spans="1:46" s="79" customFormat="1" ht="16.05" customHeight="1" x14ac:dyDescent="0.25">
      <c r="A140" s="221"/>
      <c r="B140" s="222"/>
      <c r="C140" s="223"/>
      <c r="D140" s="2" t="s">
        <v>39</v>
      </c>
      <c r="E140" s="82"/>
      <c r="F140" s="82"/>
      <c r="G140" s="82"/>
      <c r="H140" s="82"/>
      <c r="I140" s="84" t="str">
        <f>(D10)</f>
        <v>STUDIA PIERWSZEGO STOPNIA (3,5-letnie, inżynierskie)</v>
      </c>
      <c r="J140" s="4"/>
      <c r="K140" s="82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2"/>
      <c r="W140" s="2"/>
      <c r="X140" s="4"/>
      <c r="Y140" s="2"/>
      <c r="Z140" s="2"/>
      <c r="AA140" s="2"/>
      <c r="AB140" s="226"/>
      <c r="AC140" s="227"/>
      <c r="AD140" s="227"/>
      <c r="AE140" s="227"/>
      <c r="AF140" s="227"/>
      <c r="AG140" s="227"/>
      <c r="AH140" s="227"/>
      <c r="AI140" s="227"/>
      <c r="AJ140" s="227"/>
      <c r="AK140" s="227"/>
      <c r="AL140" s="227"/>
      <c r="AM140" s="228"/>
      <c r="AO140" s="204"/>
      <c r="AP140" s="204"/>
      <c r="AQ140" s="204"/>
      <c r="AR140" s="204"/>
      <c r="AS140" s="204"/>
      <c r="AT140" s="204"/>
    </row>
    <row r="141" spans="1:46" s="79" customFormat="1" ht="16.05" customHeight="1" x14ac:dyDescent="0.25">
      <c r="A141" s="229" t="s">
        <v>53</v>
      </c>
      <c r="B141" s="222"/>
      <c r="C141" s="223"/>
      <c r="D141" s="2" t="s">
        <v>38</v>
      </c>
      <c r="E141" s="82"/>
      <c r="F141" s="82"/>
      <c r="G141" s="2"/>
      <c r="H141" s="2"/>
      <c r="I141" s="84" t="str">
        <f>(D11)</f>
        <v>STUDIA STACJONARNE</v>
      </c>
      <c r="J141" s="4"/>
      <c r="K141" s="84"/>
      <c r="L141" s="84"/>
      <c r="M141" s="85"/>
      <c r="N141" s="82"/>
      <c r="O141" s="84"/>
      <c r="P141" s="84"/>
      <c r="Q141" s="84"/>
      <c r="R141" s="84"/>
      <c r="S141" s="84"/>
      <c r="T141" s="84"/>
      <c r="U141" s="84"/>
      <c r="V141" s="2"/>
      <c r="W141" s="2"/>
      <c r="X141" s="4"/>
      <c r="Y141" s="72"/>
      <c r="Z141" s="72"/>
      <c r="AA141" s="72"/>
      <c r="AB141" s="226" t="s">
        <v>90</v>
      </c>
      <c r="AC141" s="227"/>
      <c r="AD141" s="227"/>
      <c r="AE141" s="227"/>
      <c r="AF141" s="227"/>
      <c r="AG141" s="227"/>
      <c r="AH141" s="227"/>
      <c r="AI141" s="227"/>
      <c r="AJ141" s="227"/>
      <c r="AK141" s="227"/>
      <c r="AL141" s="227"/>
      <c r="AM141" s="228"/>
      <c r="AO141" s="204"/>
      <c r="AP141" s="204"/>
      <c r="AQ141" s="204"/>
      <c r="AR141" s="204"/>
      <c r="AS141" s="204"/>
      <c r="AT141" s="204"/>
    </row>
    <row r="142" spans="1:46" s="79" customFormat="1" ht="16.05" customHeight="1" x14ac:dyDescent="0.25">
      <c r="A142" s="226" t="s">
        <v>34</v>
      </c>
      <c r="B142" s="227"/>
      <c r="C142" s="230"/>
      <c r="D142" s="2" t="s">
        <v>0</v>
      </c>
      <c r="E142" s="2"/>
      <c r="F142" s="2"/>
      <c r="G142" s="2"/>
      <c r="H142" s="2"/>
      <c r="I142" s="84" t="str">
        <f>(D8)</f>
        <v>INŻYNIERIA ŚRODOWISKA</v>
      </c>
      <c r="J142" s="4"/>
      <c r="K142" s="84"/>
      <c r="L142" s="84"/>
      <c r="M142" s="84"/>
      <c r="N142" s="82"/>
      <c r="O142" s="84"/>
      <c r="P142" s="84"/>
      <c r="Q142" s="84"/>
      <c r="R142" s="84"/>
      <c r="S142" s="84"/>
      <c r="T142" s="84"/>
      <c r="U142" s="84"/>
      <c r="V142" s="2"/>
      <c r="W142" s="2"/>
      <c r="X142" s="4"/>
      <c r="Y142" s="72"/>
      <c r="Z142" s="72"/>
      <c r="AA142" s="72"/>
      <c r="AB142" s="226" t="s">
        <v>51</v>
      </c>
      <c r="AC142" s="227"/>
      <c r="AD142" s="227"/>
      <c r="AE142" s="227"/>
      <c r="AF142" s="227"/>
      <c r="AG142" s="227"/>
      <c r="AH142" s="227"/>
      <c r="AI142" s="227"/>
      <c r="AJ142" s="227"/>
      <c r="AK142" s="227"/>
      <c r="AL142" s="227"/>
      <c r="AM142" s="228"/>
      <c r="AO142" s="204"/>
      <c r="AP142" s="204"/>
      <c r="AQ142" s="204"/>
      <c r="AR142" s="204"/>
      <c r="AS142" s="204"/>
      <c r="AT142" s="204"/>
    </row>
    <row r="143" spans="1:46" s="79" customFormat="1" ht="16.05" customHeight="1" x14ac:dyDescent="0.25">
      <c r="A143" s="229" t="s">
        <v>35</v>
      </c>
      <c r="B143" s="222"/>
      <c r="C143" s="223"/>
      <c r="D143" s="5"/>
      <c r="E143" s="2"/>
      <c r="F143" s="2"/>
      <c r="G143" s="2"/>
      <c r="H143" s="2"/>
      <c r="I143" s="84"/>
      <c r="J143" s="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2"/>
      <c r="W143" s="2"/>
      <c r="X143" s="4"/>
      <c r="Y143" s="2"/>
      <c r="Z143" s="2"/>
      <c r="AA143" s="2"/>
      <c r="AB143" s="229"/>
      <c r="AC143" s="222"/>
      <c r="AD143" s="222"/>
      <c r="AE143" s="222"/>
      <c r="AF143" s="222"/>
      <c r="AG143" s="222"/>
      <c r="AH143" s="222"/>
      <c r="AI143" s="222"/>
      <c r="AJ143" s="222"/>
      <c r="AK143" s="222"/>
      <c r="AL143" s="222"/>
      <c r="AM143" s="231"/>
      <c r="AO143" s="204"/>
      <c r="AP143" s="204"/>
      <c r="AQ143" s="204"/>
      <c r="AR143" s="204"/>
      <c r="AS143" s="204"/>
      <c r="AT143" s="204"/>
    </row>
    <row r="144" spans="1:46" s="79" customFormat="1" ht="16.05" customHeight="1" thickBot="1" x14ac:dyDescent="0.3">
      <c r="A144" s="232"/>
      <c r="B144" s="233"/>
      <c r="C144" s="234"/>
      <c r="D144" s="86"/>
      <c r="E144" s="44"/>
      <c r="F144" s="44"/>
      <c r="G144" s="44"/>
      <c r="H144" s="44"/>
      <c r="I144" s="44"/>
      <c r="J144" s="44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75"/>
      <c r="W144" s="75"/>
      <c r="X144" s="44"/>
      <c r="Y144" s="6"/>
      <c r="Z144" s="6"/>
      <c r="AA144" s="6"/>
      <c r="AB144" s="235"/>
      <c r="AC144" s="236"/>
      <c r="AD144" s="236"/>
      <c r="AE144" s="236"/>
      <c r="AF144" s="236"/>
      <c r="AG144" s="236"/>
      <c r="AH144" s="236"/>
      <c r="AI144" s="236"/>
      <c r="AJ144" s="236"/>
      <c r="AK144" s="236"/>
      <c r="AL144" s="236"/>
      <c r="AM144" s="237"/>
      <c r="AO144" s="204"/>
      <c r="AP144" s="204"/>
      <c r="AQ144" s="204"/>
      <c r="AR144" s="204"/>
      <c r="AS144" s="204"/>
      <c r="AT144" s="204"/>
    </row>
    <row r="145" spans="1:46" s="79" customFormat="1" ht="6" customHeight="1" thickBot="1" x14ac:dyDescent="0.3">
      <c r="A145" s="156"/>
      <c r="B145" s="91"/>
      <c r="C145" s="91"/>
      <c r="D145" s="157"/>
      <c r="E145" s="80"/>
      <c r="F145" s="80"/>
      <c r="G145" s="80"/>
      <c r="H145" s="80"/>
      <c r="I145" s="80"/>
      <c r="J145" s="80"/>
      <c r="K145" s="158"/>
      <c r="L145" s="158"/>
      <c r="M145" s="158"/>
      <c r="N145" s="158"/>
      <c r="O145" s="158"/>
      <c r="P145" s="158"/>
      <c r="Q145" s="158"/>
      <c r="R145" s="158"/>
      <c r="S145" s="158"/>
      <c r="T145" s="158"/>
      <c r="U145" s="158"/>
      <c r="V145" s="129"/>
      <c r="W145" s="129"/>
      <c r="X145" s="126"/>
      <c r="Y145" s="126"/>
      <c r="Z145" s="126"/>
      <c r="AA145" s="126"/>
      <c r="AB145" s="126"/>
      <c r="AC145" s="126"/>
      <c r="AD145" s="126"/>
      <c r="AE145" s="126"/>
      <c r="AF145" s="126"/>
      <c r="AG145" s="126"/>
      <c r="AH145" s="126"/>
      <c r="AI145" s="126"/>
      <c r="AJ145" s="126"/>
      <c r="AK145" s="126"/>
      <c r="AL145" s="80"/>
      <c r="AM145" s="81"/>
      <c r="AO145" s="204"/>
      <c r="AP145" s="204"/>
      <c r="AQ145" s="204"/>
      <c r="AR145" s="204"/>
      <c r="AS145" s="204"/>
      <c r="AT145" s="204"/>
    </row>
    <row r="146" spans="1:46" s="79" customFormat="1" x14ac:dyDescent="0.25">
      <c r="A146" s="349" t="s">
        <v>78</v>
      </c>
      <c r="B146" s="241" t="s">
        <v>45</v>
      </c>
      <c r="C146" s="242"/>
      <c r="D146" s="247" t="s">
        <v>2</v>
      </c>
      <c r="E146" s="248"/>
      <c r="F146" s="249"/>
      <c r="G146" s="372" t="s">
        <v>3</v>
      </c>
      <c r="H146" s="254"/>
      <c r="I146" s="254"/>
      <c r="J146" s="254"/>
      <c r="K146" s="254"/>
      <c r="L146" s="253" t="s">
        <v>81</v>
      </c>
      <c r="M146" s="254"/>
      <c r="N146" s="254"/>
      <c r="O146" s="254"/>
      <c r="P146" s="254"/>
      <c r="Q146" s="254"/>
      <c r="R146" s="254"/>
      <c r="S146" s="254"/>
      <c r="T146" s="254"/>
      <c r="U146" s="254"/>
      <c r="V146" s="254"/>
      <c r="W146" s="254"/>
      <c r="X146" s="254"/>
      <c r="Y146" s="254"/>
      <c r="Z146" s="254"/>
      <c r="AA146" s="254"/>
      <c r="AB146" s="254"/>
      <c r="AC146" s="254"/>
      <c r="AD146" s="254"/>
      <c r="AE146" s="254"/>
      <c r="AF146" s="254"/>
      <c r="AG146" s="254"/>
      <c r="AH146" s="254"/>
      <c r="AI146" s="254"/>
      <c r="AJ146" s="254"/>
      <c r="AK146" s="254"/>
      <c r="AL146" s="254"/>
      <c r="AM146" s="255"/>
      <c r="AO146" s="204"/>
      <c r="AP146" s="204"/>
      <c r="AQ146" s="204"/>
      <c r="AR146" s="204"/>
      <c r="AS146" s="204"/>
      <c r="AT146" s="204"/>
    </row>
    <row r="147" spans="1:46" s="79" customFormat="1" x14ac:dyDescent="0.25">
      <c r="A147" s="350"/>
      <c r="B147" s="243"/>
      <c r="C147" s="244"/>
      <c r="D147" s="250"/>
      <c r="E147" s="251"/>
      <c r="F147" s="252"/>
      <c r="G147" s="275" t="s">
        <v>4</v>
      </c>
      <c r="H147" s="259" t="s">
        <v>5</v>
      </c>
      <c r="I147" s="259"/>
      <c r="J147" s="259"/>
      <c r="K147" s="260"/>
      <c r="L147" s="261" t="s">
        <v>55</v>
      </c>
      <c r="M147" s="262"/>
      <c r="N147" s="262"/>
      <c r="O147" s="263"/>
      <c r="P147" s="261" t="s">
        <v>56</v>
      </c>
      <c r="Q147" s="262"/>
      <c r="R147" s="262"/>
      <c r="S147" s="263"/>
      <c r="T147" s="261" t="s">
        <v>57</v>
      </c>
      <c r="U147" s="262"/>
      <c r="V147" s="262"/>
      <c r="W147" s="263"/>
      <c r="X147" s="261" t="s">
        <v>58</v>
      </c>
      <c r="Y147" s="262"/>
      <c r="Z147" s="262"/>
      <c r="AA147" s="263"/>
      <c r="AB147" s="261" t="s">
        <v>59</v>
      </c>
      <c r="AC147" s="262"/>
      <c r="AD147" s="262"/>
      <c r="AE147" s="263"/>
      <c r="AF147" s="261" t="s">
        <v>60</v>
      </c>
      <c r="AG147" s="262"/>
      <c r="AH147" s="262"/>
      <c r="AI147" s="263"/>
      <c r="AJ147" s="261" t="s">
        <v>61</v>
      </c>
      <c r="AK147" s="262"/>
      <c r="AL147" s="262"/>
      <c r="AM147" s="263"/>
      <c r="AO147" s="204"/>
      <c r="AP147" s="204"/>
      <c r="AQ147" s="204"/>
      <c r="AR147" s="204"/>
      <c r="AS147" s="204"/>
      <c r="AT147" s="204"/>
    </row>
    <row r="148" spans="1:46" s="79" customFormat="1" ht="12.75" customHeight="1" x14ac:dyDescent="0.25">
      <c r="A148" s="350"/>
      <c r="B148" s="243"/>
      <c r="C148" s="244"/>
      <c r="D148" s="264" t="s">
        <v>6</v>
      </c>
      <c r="E148" s="266" t="s">
        <v>7</v>
      </c>
      <c r="F148" s="269" t="s">
        <v>36</v>
      </c>
      <c r="G148" s="315"/>
      <c r="H148" s="259" t="s">
        <v>8</v>
      </c>
      <c r="I148" s="259" t="s">
        <v>9</v>
      </c>
      <c r="J148" s="259" t="s">
        <v>62</v>
      </c>
      <c r="K148" s="260" t="s">
        <v>33</v>
      </c>
      <c r="L148" s="284" t="s">
        <v>88</v>
      </c>
      <c r="M148" s="285"/>
      <c r="N148" s="285"/>
      <c r="O148" s="285"/>
      <c r="P148" s="285"/>
      <c r="Q148" s="285"/>
      <c r="R148" s="285"/>
      <c r="S148" s="285"/>
      <c r="T148" s="285"/>
      <c r="U148" s="285"/>
      <c r="V148" s="285"/>
      <c r="W148" s="285"/>
      <c r="X148" s="285"/>
      <c r="Y148" s="285"/>
      <c r="Z148" s="285"/>
      <c r="AA148" s="285"/>
      <c r="AB148" s="285"/>
      <c r="AC148" s="285"/>
      <c r="AD148" s="285"/>
      <c r="AE148" s="285"/>
      <c r="AF148" s="285"/>
      <c r="AG148" s="285"/>
      <c r="AH148" s="285"/>
      <c r="AI148" s="285"/>
      <c r="AJ148" s="285"/>
      <c r="AK148" s="285"/>
      <c r="AL148" s="285"/>
      <c r="AM148" s="286"/>
      <c r="AO148" s="204"/>
      <c r="AP148" s="204"/>
      <c r="AQ148" s="204"/>
      <c r="AR148" s="204"/>
      <c r="AS148" s="204"/>
      <c r="AT148" s="204"/>
    </row>
    <row r="149" spans="1:46" s="79" customFormat="1" x14ac:dyDescent="0.25">
      <c r="A149" s="350"/>
      <c r="B149" s="243"/>
      <c r="C149" s="244"/>
      <c r="D149" s="264"/>
      <c r="E149" s="267"/>
      <c r="F149" s="270"/>
      <c r="G149" s="315"/>
      <c r="H149" s="259"/>
      <c r="I149" s="259"/>
      <c r="J149" s="259"/>
      <c r="K149" s="260"/>
      <c r="L149" s="275" t="s">
        <v>8</v>
      </c>
      <c r="M149" s="277" t="s">
        <v>9</v>
      </c>
      <c r="N149" s="273" t="s">
        <v>10</v>
      </c>
      <c r="O149" s="269" t="s">
        <v>63</v>
      </c>
      <c r="P149" s="275" t="s">
        <v>8</v>
      </c>
      <c r="Q149" s="277" t="s">
        <v>9</v>
      </c>
      <c r="R149" s="273" t="s">
        <v>10</v>
      </c>
      <c r="S149" s="269" t="s">
        <v>63</v>
      </c>
      <c r="T149" s="275" t="s">
        <v>8</v>
      </c>
      <c r="U149" s="277" t="s">
        <v>9</v>
      </c>
      <c r="V149" s="273" t="s">
        <v>10</v>
      </c>
      <c r="W149" s="269" t="s">
        <v>63</v>
      </c>
      <c r="X149" s="275" t="s">
        <v>8</v>
      </c>
      <c r="Y149" s="277" t="s">
        <v>9</v>
      </c>
      <c r="Z149" s="273" t="s">
        <v>10</v>
      </c>
      <c r="AA149" s="269" t="s">
        <v>63</v>
      </c>
      <c r="AB149" s="275" t="s">
        <v>8</v>
      </c>
      <c r="AC149" s="277" t="s">
        <v>9</v>
      </c>
      <c r="AD149" s="273" t="s">
        <v>10</v>
      </c>
      <c r="AE149" s="269" t="s">
        <v>63</v>
      </c>
      <c r="AF149" s="275" t="s">
        <v>8</v>
      </c>
      <c r="AG149" s="277" t="s">
        <v>9</v>
      </c>
      <c r="AH149" s="273" t="s">
        <v>10</v>
      </c>
      <c r="AI149" s="269" t="s">
        <v>63</v>
      </c>
      <c r="AJ149" s="275" t="s">
        <v>8</v>
      </c>
      <c r="AK149" s="277" t="s">
        <v>9</v>
      </c>
      <c r="AL149" s="273" t="s">
        <v>10</v>
      </c>
      <c r="AM149" s="269" t="s">
        <v>63</v>
      </c>
      <c r="AO149" s="204"/>
      <c r="AP149" s="204"/>
      <c r="AQ149" s="204"/>
      <c r="AR149" s="204"/>
      <c r="AS149" s="204"/>
      <c r="AT149" s="204"/>
    </row>
    <row r="150" spans="1:46" s="79" customFormat="1" ht="13.8" thickBot="1" x14ac:dyDescent="0.3">
      <c r="A150" s="351"/>
      <c r="B150" s="245"/>
      <c r="C150" s="246"/>
      <c r="D150" s="265"/>
      <c r="E150" s="268"/>
      <c r="F150" s="271"/>
      <c r="G150" s="276"/>
      <c r="H150" s="272"/>
      <c r="I150" s="272"/>
      <c r="J150" s="272"/>
      <c r="K150" s="283"/>
      <c r="L150" s="276"/>
      <c r="M150" s="278"/>
      <c r="N150" s="274"/>
      <c r="O150" s="271"/>
      <c r="P150" s="276"/>
      <c r="Q150" s="278"/>
      <c r="R150" s="274"/>
      <c r="S150" s="271"/>
      <c r="T150" s="276"/>
      <c r="U150" s="278"/>
      <c r="V150" s="274"/>
      <c r="W150" s="271"/>
      <c r="X150" s="276"/>
      <c r="Y150" s="278"/>
      <c r="Z150" s="274"/>
      <c r="AA150" s="271"/>
      <c r="AB150" s="276"/>
      <c r="AC150" s="278"/>
      <c r="AD150" s="274"/>
      <c r="AE150" s="271"/>
      <c r="AF150" s="276"/>
      <c r="AG150" s="278"/>
      <c r="AH150" s="274"/>
      <c r="AI150" s="271"/>
      <c r="AJ150" s="276"/>
      <c r="AK150" s="278"/>
      <c r="AL150" s="274"/>
      <c r="AM150" s="271"/>
      <c r="AO150" s="204"/>
      <c r="AP150" s="204"/>
      <c r="AQ150" s="204"/>
      <c r="AR150" s="204"/>
      <c r="AS150" s="204"/>
      <c r="AT150" s="204"/>
    </row>
    <row r="151" spans="1:46" s="155" customFormat="1" ht="18" customHeight="1" thickBot="1" x14ac:dyDescent="0.3">
      <c r="A151" s="92" t="s">
        <v>31</v>
      </c>
      <c r="B151" s="279" t="s">
        <v>82</v>
      </c>
      <c r="C151" s="279"/>
      <c r="D151" s="373"/>
      <c r="E151" s="373"/>
      <c r="F151" s="159"/>
      <c r="G151" s="159"/>
      <c r="H151" s="373"/>
      <c r="I151" s="373"/>
      <c r="J151" s="373"/>
      <c r="K151" s="373"/>
      <c r="L151" s="373"/>
      <c r="M151" s="373"/>
      <c r="N151" s="373"/>
      <c r="O151" s="373"/>
      <c r="P151" s="373"/>
      <c r="Q151" s="373"/>
      <c r="R151" s="373"/>
      <c r="S151" s="373"/>
      <c r="T151" s="373"/>
      <c r="U151" s="373"/>
      <c r="V151" s="373"/>
      <c r="W151" s="373"/>
      <c r="X151" s="373"/>
      <c r="Y151" s="373"/>
      <c r="Z151" s="373"/>
      <c r="AA151" s="373"/>
      <c r="AB151" s="373"/>
      <c r="AC151" s="373"/>
      <c r="AD151" s="373"/>
      <c r="AE151" s="373"/>
      <c r="AF151" s="373"/>
      <c r="AG151" s="373"/>
      <c r="AH151" s="373"/>
      <c r="AI151" s="373"/>
      <c r="AJ151" s="373"/>
      <c r="AK151" s="373"/>
      <c r="AL151" s="373"/>
      <c r="AM151" s="374"/>
      <c r="AO151" s="206"/>
      <c r="AP151" s="206"/>
      <c r="AQ151" s="206"/>
      <c r="AR151" s="206"/>
      <c r="AS151" s="206"/>
      <c r="AT151" s="206"/>
    </row>
    <row r="152" spans="1:46" s="79" customFormat="1" ht="18" customHeight="1" x14ac:dyDescent="0.25">
      <c r="A152" s="16" t="s">
        <v>12</v>
      </c>
      <c r="B152" s="378" t="s">
        <v>114</v>
      </c>
      <c r="C152" s="379"/>
      <c r="D152" s="161">
        <v>2</v>
      </c>
      <c r="E152" s="160">
        <v>2</v>
      </c>
      <c r="F152" s="11">
        <v>8</v>
      </c>
      <c r="G152" s="162">
        <f t="shared" ref="G152:G171" si="21">SUM(H152:K152)</f>
        <v>120</v>
      </c>
      <c r="H152" s="20">
        <f>L152+P152+T152+X152+AB152+AF152+AJ152</f>
        <v>60</v>
      </c>
      <c r="I152" s="20"/>
      <c r="J152" s="20">
        <f t="shared" ref="J152:K152" si="22">N152+R152+V152+Z152+AD152+AH152+AL152</f>
        <v>30</v>
      </c>
      <c r="K152" s="20">
        <f t="shared" si="22"/>
        <v>30</v>
      </c>
      <c r="L152" s="47"/>
      <c r="M152" s="45"/>
      <c r="N152" s="45"/>
      <c r="O152" s="46"/>
      <c r="P152" s="163"/>
      <c r="Q152" s="45"/>
      <c r="R152" s="45"/>
      <c r="S152" s="46"/>
      <c r="T152" s="188">
        <v>30</v>
      </c>
      <c r="U152" s="45"/>
      <c r="V152" s="45">
        <v>30</v>
      </c>
      <c r="W152" s="46"/>
      <c r="X152" s="188">
        <v>30</v>
      </c>
      <c r="Y152" s="45"/>
      <c r="Z152" s="45"/>
      <c r="AA152" s="46">
        <v>30</v>
      </c>
      <c r="AB152" s="163"/>
      <c r="AC152" s="45"/>
      <c r="AD152" s="45"/>
      <c r="AE152" s="46"/>
      <c r="AF152" s="163"/>
      <c r="AG152" s="45"/>
      <c r="AH152" s="45"/>
      <c r="AI152" s="46"/>
      <c r="AJ152" s="163"/>
      <c r="AK152" s="45"/>
      <c r="AL152" s="45"/>
      <c r="AM152" s="46"/>
      <c r="AO152" s="204"/>
      <c r="AP152" s="204"/>
      <c r="AQ152" s="204"/>
      <c r="AR152" s="204"/>
      <c r="AS152" s="204"/>
      <c r="AT152" s="204"/>
    </row>
    <row r="153" spans="1:46" s="79" customFormat="1" ht="18" customHeight="1" x14ac:dyDescent="0.25">
      <c r="A153" s="24" t="s">
        <v>13</v>
      </c>
      <c r="B153" s="291" t="s">
        <v>125</v>
      </c>
      <c r="C153" s="292"/>
      <c r="D153" s="164">
        <v>1</v>
      </c>
      <c r="E153" s="49">
        <v>1</v>
      </c>
      <c r="F153" s="50">
        <v>5</v>
      </c>
      <c r="G153" s="31">
        <f t="shared" si="21"/>
        <v>60</v>
      </c>
      <c r="H153" s="20">
        <f>L153+P153+T153+X153+AB153+AF153+AJ153</f>
        <v>30</v>
      </c>
      <c r="I153" s="20"/>
      <c r="J153" s="20"/>
      <c r="K153" s="20">
        <f t="shared" ref="K153:K154" si="23">O153+S153+W153+AA153+AE153+AI153+AM153</f>
        <v>30</v>
      </c>
      <c r="L153" s="53"/>
      <c r="M153" s="51"/>
      <c r="N153" s="51"/>
      <c r="O153" s="52"/>
      <c r="P153" s="53"/>
      <c r="Q153" s="51"/>
      <c r="R153" s="51"/>
      <c r="S153" s="151"/>
      <c r="T153" s="53"/>
      <c r="U153" s="51"/>
      <c r="V153" s="51"/>
      <c r="W153" s="52"/>
      <c r="X153" s="53"/>
      <c r="Y153" s="51"/>
      <c r="Z153" s="51"/>
      <c r="AA153" s="52"/>
      <c r="AB153" s="188">
        <v>30</v>
      </c>
      <c r="AC153" s="51"/>
      <c r="AD153" s="51"/>
      <c r="AE153" s="151">
        <v>30</v>
      </c>
      <c r="AF153" s="53"/>
      <c r="AG153" s="51"/>
      <c r="AH153" s="51"/>
      <c r="AI153" s="52"/>
      <c r="AJ153" s="147"/>
      <c r="AK153" s="51"/>
      <c r="AL153" s="51"/>
      <c r="AM153" s="52"/>
      <c r="AO153" s="204"/>
      <c r="AP153" s="204"/>
      <c r="AQ153" s="204"/>
      <c r="AR153" s="204"/>
      <c r="AS153" s="204"/>
      <c r="AT153" s="204"/>
    </row>
    <row r="154" spans="1:46" s="59" customFormat="1" ht="18" customHeight="1" x14ac:dyDescent="0.25">
      <c r="A154" s="24" t="s">
        <v>14</v>
      </c>
      <c r="B154" s="291" t="s">
        <v>126</v>
      </c>
      <c r="C154" s="380"/>
      <c r="D154" s="165">
        <v>1</v>
      </c>
      <c r="E154" s="151">
        <v>1</v>
      </c>
      <c r="F154" s="52">
        <v>5</v>
      </c>
      <c r="G154" s="31">
        <f t="shared" si="21"/>
        <v>60</v>
      </c>
      <c r="H154" s="20">
        <f t="shared" ref="H154:H167" si="24">L154+P154+T154+X154+AB154+AF154+AJ154</f>
        <v>30</v>
      </c>
      <c r="I154" s="20"/>
      <c r="J154" s="20"/>
      <c r="K154" s="20">
        <f t="shared" si="23"/>
        <v>30</v>
      </c>
      <c r="L154" s="53"/>
      <c r="M154" s="51"/>
      <c r="N154" s="51"/>
      <c r="O154" s="52"/>
      <c r="P154" s="147"/>
      <c r="Q154" s="51"/>
      <c r="R154" s="51"/>
      <c r="S154" s="52"/>
      <c r="T154" s="147"/>
      <c r="U154" s="51"/>
      <c r="V154" s="51"/>
      <c r="W154" s="52"/>
      <c r="X154" s="147"/>
      <c r="Y154" s="51"/>
      <c r="Z154" s="51"/>
      <c r="AA154" s="52"/>
      <c r="AB154" s="147"/>
      <c r="AC154" s="51"/>
      <c r="AD154" s="51"/>
      <c r="AE154" s="52"/>
      <c r="AF154" s="188">
        <v>30</v>
      </c>
      <c r="AG154" s="51"/>
      <c r="AH154" s="51"/>
      <c r="AI154" s="52">
        <v>30</v>
      </c>
      <c r="AJ154" s="147"/>
      <c r="AK154" s="51"/>
      <c r="AL154" s="51"/>
      <c r="AM154" s="52"/>
      <c r="AO154" s="205"/>
      <c r="AP154" s="205"/>
      <c r="AQ154" s="205"/>
      <c r="AR154" s="205"/>
      <c r="AS154" s="205"/>
      <c r="AT154" s="205"/>
    </row>
    <row r="155" spans="1:46" s="59" customFormat="1" ht="18" customHeight="1" x14ac:dyDescent="0.25">
      <c r="A155" s="24" t="s">
        <v>15</v>
      </c>
      <c r="B155" s="291" t="s">
        <v>127</v>
      </c>
      <c r="C155" s="380"/>
      <c r="D155" s="165"/>
      <c r="E155" s="151">
        <v>2</v>
      </c>
      <c r="F155" s="52">
        <v>3</v>
      </c>
      <c r="G155" s="31">
        <f t="shared" si="21"/>
        <v>45</v>
      </c>
      <c r="H155" s="20">
        <f t="shared" si="24"/>
        <v>15</v>
      </c>
      <c r="I155" s="20"/>
      <c r="J155" s="20">
        <f t="shared" ref="J155" si="25">N155+R155+V155+Z155+AD155+AH155+AL155</f>
        <v>30</v>
      </c>
      <c r="K155" s="20"/>
      <c r="L155" s="53"/>
      <c r="M155" s="51"/>
      <c r="N155" s="51"/>
      <c r="O155" s="52"/>
      <c r="P155" s="147"/>
      <c r="Q155" s="51"/>
      <c r="R155" s="51"/>
      <c r="S155" s="52"/>
      <c r="T155" s="147"/>
      <c r="U155" s="51"/>
      <c r="V155" s="51"/>
      <c r="W155" s="52"/>
      <c r="X155" s="147"/>
      <c r="Y155" s="51"/>
      <c r="Z155" s="51"/>
      <c r="AA155" s="52"/>
      <c r="AB155" s="147">
        <v>15</v>
      </c>
      <c r="AC155" s="51"/>
      <c r="AD155" s="51">
        <v>30</v>
      </c>
      <c r="AE155" s="52"/>
      <c r="AF155" s="147"/>
      <c r="AG155" s="51"/>
      <c r="AH155" s="51"/>
      <c r="AI155" s="52"/>
      <c r="AJ155" s="147"/>
      <c r="AK155" s="51"/>
      <c r="AL155" s="51"/>
      <c r="AM155" s="52"/>
      <c r="AO155" s="205"/>
      <c r="AP155" s="205"/>
      <c r="AQ155" s="205"/>
      <c r="AR155" s="205"/>
      <c r="AS155" s="205"/>
      <c r="AT155" s="205"/>
    </row>
    <row r="156" spans="1:46" s="59" customFormat="1" ht="18" customHeight="1" x14ac:dyDescent="0.25">
      <c r="A156" s="24" t="s">
        <v>16</v>
      </c>
      <c r="B156" s="291" t="s">
        <v>128</v>
      </c>
      <c r="C156" s="380"/>
      <c r="D156" s="165">
        <v>1</v>
      </c>
      <c r="E156" s="151">
        <v>1</v>
      </c>
      <c r="F156" s="52">
        <v>4</v>
      </c>
      <c r="G156" s="31">
        <f t="shared" si="21"/>
        <v>45</v>
      </c>
      <c r="H156" s="20">
        <f t="shared" si="24"/>
        <v>15</v>
      </c>
      <c r="I156" s="20"/>
      <c r="J156" s="20"/>
      <c r="K156" s="20">
        <f t="shared" ref="K156:K171" si="26">O156+S156+W156+AA156+AE156+AI156+AM156</f>
        <v>30</v>
      </c>
      <c r="L156" s="53"/>
      <c r="M156" s="51"/>
      <c r="N156" s="51"/>
      <c r="O156" s="52"/>
      <c r="P156" s="147"/>
      <c r="Q156" s="51"/>
      <c r="R156" s="51"/>
      <c r="S156" s="52"/>
      <c r="T156" s="147"/>
      <c r="U156" s="51"/>
      <c r="V156" s="51"/>
      <c r="W156" s="52"/>
      <c r="X156" s="147"/>
      <c r="Y156" s="51"/>
      <c r="Z156" s="51"/>
      <c r="AA156" s="52"/>
      <c r="AB156" s="147"/>
      <c r="AC156" s="51"/>
      <c r="AD156" s="51"/>
      <c r="AE156" s="52"/>
      <c r="AF156" s="188">
        <v>15</v>
      </c>
      <c r="AG156" s="51"/>
      <c r="AH156" s="51"/>
      <c r="AI156" s="52">
        <v>30</v>
      </c>
      <c r="AJ156" s="147"/>
      <c r="AK156" s="51"/>
      <c r="AL156" s="51"/>
      <c r="AM156" s="52"/>
      <c r="AO156" s="205"/>
      <c r="AP156" s="205"/>
      <c r="AQ156" s="205"/>
      <c r="AR156" s="205"/>
      <c r="AS156" s="205"/>
      <c r="AT156" s="205"/>
    </row>
    <row r="157" spans="1:46" s="59" customFormat="1" ht="18" customHeight="1" x14ac:dyDescent="0.25">
      <c r="A157" s="24" t="s">
        <v>25</v>
      </c>
      <c r="B157" s="291" t="s">
        <v>129</v>
      </c>
      <c r="C157" s="380"/>
      <c r="D157" s="165">
        <v>1</v>
      </c>
      <c r="E157" s="151">
        <v>1</v>
      </c>
      <c r="F157" s="52">
        <v>4</v>
      </c>
      <c r="G157" s="31">
        <f t="shared" si="21"/>
        <v>60</v>
      </c>
      <c r="H157" s="20">
        <f t="shared" si="24"/>
        <v>30</v>
      </c>
      <c r="I157" s="20"/>
      <c r="J157" s="20"/>
      <c r="K157" s="20">
        <f t="shared" si="26"/>
        <v>30</v>
      </c>
      <c r="L157" s="53"/>
      <c r="M157" s="51"/>
      <c r="N157" s="51"/>
      <c r="O157" s="52"/>
      <c r="P157" s="147"/>
      <c r="Q157" s="51"/>
      <c r="R157" s="51"/>
      <c r="S157" s="52"/>
      <c r="T157" s="147"/>
      <c r="U157" s="51"/>
      <c r="V157" s="51"/>
      <c r="W157" s="52"/>
      <c r="X157" s="188">
        <v>30</v>
      </c>
      <c r="Y157" s="51"/>
      <c r="Z157" s="51"/>
      <c r="AA157" s="52">
        <v>30</v>
      </c>
      <c r="AB157" s="147"/>
      <c r="AC157" s="51"/>
      <c r="AD157" s="51"/>
      <c r="AE157" s="52"/>
      <c r="AF157" s="147"/>
      <c r="AG157" s="51"/>
      <c r="AH157" s="51"/>
      <c r="AI157" s="52"/>
      <c r="AJ157" s="147"/>
      <c r="AK157" s="51"/>
      <c r="AL157" s="51"/>
      <c r="AM157" s="52"/>
      <c r="AO157" s="205"/>
      <c r="AP157" s="205"/>
      <c r="AQ157" s="205"/>
      <c r="AR157" s="205"/>
      <c r="AS157" s="205"/>
      <c r="AT157" s="205"/>
    </row>
    <row r="158" spans="1:46" s="59" customFormat="1" ht="18" customHeight="1" x14ac:dyDescent="0.25">
      <c r="A158" s="24" t="s">
        <v>26</v>
      </c>
      <c r="B158" s="291" t="s">
        <v>130</v>
      </c>
      <c r="C158" s="380"/>
      <c r="D158" s="165">
        <v>1</v>
      </c>
      <c r="E158" s="151">
        <v>2</v>
      </c>
      <c r="F158" s="52">
        <v>4</v>
      </c>
      <c r="G158" s="31">
        <f t="shared" si="21"/>
        <v>45</v>
      </c>
      <c r="H158" s="20">
        <f t="shared" si="24"/>
        <v>30</v>
      </c>
      <c r="I158" s="20"/>
      <c r="J158" s="20"/>
      <c r="K158" s="20">
        <f t="shared" si="26"/>
        <v>15</v>
      </c>
      <c r="L158" s="53"/>
      <c r="M158" s="51"/>
      <c r="N158" s="51"/>
      <c r="O158" s="52"/>
      <c r="P158" s="147"/>
      <c r="Q158" s="51"/>
      <c r="R158" s="51"/>
      <c r="S158" s="52"/>
      <c r="T158" s="147"/>
      <c r="U158" s="51"/>
      <c r="V158" s="51"/>
      <c r="W158" s="52"/>
      <c r="X158" s="147"/>
      <c r="Y158" s="51"/>
      <c r="Z158" s="51"/>
      <c r="AA158" s="52"/>
      <c r="AB158" s="188">
        <v>30</v>
      </c>
      <c r="AC158" s="51"/>
      <c r="AD158" s="51">
        <v>15</v>
      </c>
      <c r="AE158" s="52">
        <v>15</v>
      </c>
      <c r="AF158" s="147"/>
      <c r="AG158" s="51"/>
      <c r="AH158" s="51"/>
      <c r="AI158" s="52"/>
      <c r="AJ158" s="147"/>
      <c r="AK158" s="51"/>
      <c r="AL158" s="51"/>
      <c r="AM158" s="52"/>
      <c r="AO158" s="205"/>
      <c r="AP158" s="205"/>
      <c r="AQ158" s="205"/>
      <c r="AR158" s="205"/>
      <c r="AS158" s="205"/>
      <c r="AT158" s="205"/>
    </row>
    <row r="159" spans="1:46" s="59" customFormat="1" ht="18" customHeight="1" x14ac:dyDescent="0.25">
      <c r="A159" s="24" t="s">
        <v>27</v>
      </c>
      <c r="B159" s="291" t="s">
        <v>131</v>
      </c>
      <c r="C159" s="380"/>
      <c r="D159" s="165">
        <v>1</v>
      </c>
      <c r="E159" s="151">
        <v>1</v>
      </c>
      <c r="F159" s="52">
        <v>4</v>
      </c>
      <c r="G159" s="31">
        <f t="shared" si="21"/>
        <v>45</v>
      </c>
      <c r="H159" s="20">
        <f t="shared" si="24"/>
        <v>15</v>
      </c>
      <c r="I159" s="20"/>
      <c r="J159" s="20"/>
      <c r="K159" s="20">
        <f t="shared" si="26"/>
        <v>30</v>
      </c>
      <c r="L159" s="53"/>
      <c r="M159" s="51"/>
      <c r="N159" s="51"/>
      <c r="O159" s="52"/>
      <c r="P159" s="147"/>
      <c r="Q159" s="51"/>
      <c r="R159" s="51"/>
      <c r="S159" s="52"/>
      <c r="T159" s="147"/>
      <c r="U159" s="51"/>
      <c r="V159" s="51"/>
      <c r="W159" s="52"/>
      <c r="X159" s="147"/>
      <c r="Y159" s="51"/>
      <c r="Z159" s="51"/>
      <c r="AA159" s="52"/>
      <c r="AB159" s="147"/>
      <c r="AC159" s="51"/>
      <c r="AD159" s="51"/>
      <c r="AE159" s="52"/>
      <c r="AF159" s="188">
        <v>15</v>
      </c>
      <c r="AG159" s="51"/>
      <c r="AH159" s="51"/>
      <c r="AI159" s="52">
        <v>30</v>
      </c>
      <c r="AJ159" s="147"/>
      <c r="AK159" s="51"/>
      <c r="AL159" s="51"/>
      <c r="AM159" s="52"/>
      <c r="AO159" s="205"/>
      <c r="AP159" s="205"/>
      <c r="AQ159" s="205"/>
      <c r="AR159" s="205"/>
      <c r="AS159" s="205"/>
      <c r="AT159" s="205"/>
    </row>
    <row r="160" spans="1:46" s="59" customFormat="1" ht="18" customHeight="1" x14ac:dyDescent="0.25">
      <c r="A160" s="24" t="s">
        <v>28</v>
      </c>
      <c r="B160" s="291" t="s">
        <v>132</v>
      </c>
      <c r="C160" s="380"/>
      <c r="D160" s="165">
        <v>1</v>
      </c>
      <c r="E160" s="151">
        <v>1</v>
      </c>
      <c r="F160" s="52">
        <v>5</v>
      </c>
      <c r="G160" s="31">
        <f t="shared" si="21"/>
        <v>60</v>
      </c>
      <c r="H160" s="20">
        <f t="shared" si="24"/>
        <v>30</v>
      </c>
      <c r="I160" s="20"/>
      <c r="J160" s="20"/>
      <c r="K160" s="20">
        <f t="shared" si="26"/>
        <v>30</v>
      </c>
      <c r="L160" s="53"/>
      <c r="M160" s="51"/>
      <c r="N160" s="51"/>
      <c r="O160" s="52"/>
      <c r="P160" s="147"/>
      <c r="Q160" s="51"/>
      <c r="R160" s="51"/>
      <c r="S160" s="52"/>
      <c r="T160" s="147"/>
      <c r="U160" s="51"/>
      <c r="V160" s="51"/>
      <c r="W160" s="52"/>
      <c r="X160" s="188">
        <v>30</v>
      </c>
      <c r="Y160" s="51"/>
      <c r="Z160" s="51"/>
      <c r="AA160" s="52">
        <v>30</v>
      </c>
      <c r="AB160" s="147"/>
      <c r="AC160" s="51"/>
      <c r="AD160" s="51"/>
      <c r="AE160" s="52"/>
      <c r="AF160" s="147"/>
      <c r="AG160" s="51"/>
      <c r="AH160" s="51"/>
      <c r="AI160" s="52"/>
      <c r="AJ160" s="147"/>
      <c r="AK160" s="51"/>
      <c r="AL160" s="51"/>
      <c r="AM160" s="52"/>
      <c r="AO160" s="205"/>
      <c r="AP160" s="205"/>
      <c r="AQ160" s="205"/>
      <c r="AR160" s="205"/>
      <c r="AS160" s="205"/>
      <c r="AT160" s="205"/>
    </row>
    <row r="161" spans="1:46" s="59" customFormat="1" ht="18" customHeight="1" x14ac:dyDescent="0.25">
      <c r="A161" s="24" t="s">
        <v>29</v>
      </c>
      <c r="B161" s="291" t="s">
        <v>133</v>
      </c>
      <c r="C161" s="380"/>
      <c r="D161" s="165">
        <v>1</v>
      </c>
      <c r="E161" s="151">
        <v>1</v>
      </c>
      <c r="F161" s="52">
        <v>4</v>
      </c>
      <c r="G161" s="31">
        <f t="shared" si="21"/>
        <v>60</v>
      </c>
      <c r="H161" s="20">
        <f t="shared" si="24"/>
        <v>30</v>
      </c>
      <c r="I161" s="20"/>
      <c r="J161" s="20"/>
      <c r="K161" s="20">
        <f t="shared" si="26"/>
        <v>30</v>
      </c>
      <c r="L161" s="53"/>
      <c r="M161" s="51"/>
      <c r="N161" s="51"/>
      <c r="O161" s="52"/>
      <c r="P161" s="147"/>
      <c r="Q161" s="51"/>
      <c r="R161" s="51"/>
      <c r="S161" s="52"/>
      <c r="T161" s="147"/>
      <c r="U161" s="51"/>
      <c r="V161" s="51"/>
      <c r="W161" s="52"/>
      <c r="X161" s="188">
        <v>30</v>
      </c>
      <c r="Y161" s="51"/>
      <c r="Z161" s="51"/>
      <c r="AA161" s="52">
        <v>30</v>
      </c>
      <c r="AB161" s="147"/>
      <c r="AC161" s="51"/>
      <c r="AD161" s="51"/>
      <c r="AE161" s="52"/>
      <c r="AF161" s="147"/>
      <c r="AG161" s="51"/>
      <c r="AH161" s="51"/>
      <c r="AI161" s="52"/>
      <c r="AJ161" s="147"/>
      <c r="AK161" s="51"/>
      <c r="AL161" s="51"/>
      <c r="AM161" s="52"/>
      <c r="AO161" s="205"/>
      <c r="AP161" s="205"/>
      <c r="AQ161" s="205"/>
      <c r="AR161" s="205"/>
      <c r="AS161" s="205"/>
      <c r="AT161" s="205"/>
    </row>
    <row r="162" spans="1:46" s="59" customFormat="1" ht="18" customHeight="1" x14ac:dyDescent="0.25">
      <c r="A162" s="24" t="s">
        <v>40</v>
      </c>
      <c r="B162" s="291" t="s">
        <v>134</v>
      </c>
      <c r="C162" s="380"/>
      <c r="D162" s="165">
        <v>1</v>
      </c>
      <c r="E162" s="151">
        <v>1</v>
      </c>
      <c r="F162" s="52">
        <v>5</v>
      </c>
      <c r="G162" s="31">
        <f t="shared" si="21"/>
        <v>60</v>
      </c>
      <c r="H162" s="20">
        <f t="shared" si="24"/>
        <v>30</v>
      </c>
      <c r="I162" s="20"/>
      <c r="J162" s="20"/>
      <c r="K162" s="20">
        <f t="shared" si="26"/>
        <v>30</v>
      </c>
      <c r="L162" s="53"/>
      <c r="M162" s="51"/>
      <c r="N162" s="51"/>
      <c r="O162" s="52"/>
      <c r="P162" s="147"/>
      <c r="Q162" s="51"/>
      <c r="R162" s="51"/>
      <c r="S162" s="52"/>
      <c r="T162" s="147"/>
      <c r="U162" s="51"/>
      <c r="V162" s="51"/>
      <c r="W162" s="52"/>
      <c r="X162" s="147"/>
      <c r="Y162" s="51"/>
      <c r="Z162" s="51"/>
      <c r="AA162" s="52"/>
      <c r="AB162" s="188">
        <v>30</v>
      </c>
      <c r="AC162" s="51"/>
      <c r="AD162" s="51"/>
      <c r="AE162" s="52">
        <v>30</v>
      </c>
      <c r="AF162" s="147"/>
      <c r="AG162" s="51"/>
      <c r="AH162" s="51"/>
      <c r="AI162" s="52"/>
      <c r="AJ162" s="147"/>
      <c r="AK162" s="51"/>
      <c r="AL162" s="51"/>
      <c r="AM162" s="52"/>
      <c r="AO162" s="205"/>
      <c r="AP162" s="205"/>
      <c r="AQ162" s="205"/>
      <c r="AR162" s="205"/>
      <c r="AS162" s="205"/>
      <c r="AT162" s="205"/>
    </row>
    <row r="163" spans="1:46" s="59" customFormat="1" ht="18" customHeight="1" x14ac:dyDescent="0.25">
      <c r="A163" s="24" t="s">
        <v>115</v>
      </c>
      <c r="B163" s="289" t="s">
        <v>135</v>
      </c>
      <c r="C163" s="381"/>
      <c r="D163" s="165">
        <v>1</v>
      </c>
      <c r="E163" s="151">
        <v>1</v>
      </c>
      <c r="F163" s="52">
        <v>4</v>
      </c>
      <c r="G163" s="31">
        <f t="shared" si="21"/>
        <v>45</v>
      </c>
      <c r="H163" s="20">
        <f t="shared" si="24"/>
        <v>15</v>
      </c>
      <c r="I163" s="20"/>
      <c r="J163" s="20"/>
      <c r="K163" s="20">
        <f t="shared" si="26"/>
        <v>30</v>
      </c>
      <c r="L163" s="53"/>
      <c r="M163" s="51"/>
      <c r="N163" s="51"/>
      <c r="O163" s="52"/>
      <c r="P163" s="147"/>
      <c r="Q163" s="51"/>
      <c r="R163" s="51"/>
      <c r="S163" s="52"/>
      <c r="T163" s="147"/>
      <c r="U163" s="51"/>
      <c r="V163" s="51"/>
      <c r="W163" s="52"/>
      <c r="X163" s="147"/>
      <c r="Y163" s="51"/>
      <c r="Z163" s="51"/>
      <c r="AA163" s="52"/>
      <c r="AB163" s="147"/>
      <c r="AC163" s="51"/>
      <c r="AD163" s="51"/>
      <c r="AE163" s="52"/>
      <c r="AF163" s="188">
        <v>15</v>
      </c>
      <c r="AG163" s="51"/>
      <c r="AH163" s="51"/>
      <c r="AI163" s="52">
        <v>30</v>
      </c>
      <c r="AJ163" s="147"/>
      <c r="AK163" s="51"/>
      <c r="AL163" s="51"/>
      <c r="AM163" s="52"/>
      <c r="AO163" s="205"/>
      <c r="AP163" s="205"/>
      <c r="AQ163" s="205"/>
      <c r="AR163" s="205"/>
      <c r="AS163" s="205"/>
      <c r="AT163" s="205"/>
    </row>
    <row r="164" spans="1:46" s="59" customFormat="1" ht="18" customHeight="1" x14ac:dyDescent="0.25">
      <c r="A164" s="24" t="s">
        <v>116</v>
      </c>
      <c r="B164" s="289" t="s">
        <v>136</v>
      </c>
      <c r="C164" s="381"/>
      <c r="D164" s="165"/>
      <c r="E164" s="151">
        <v>2</v>
      </c>
      <c r="F164" s="52">
        <v>3</v>
      </c>
      <c r="G164" s="31">
        <f t="shared" si="21"/>
        <v>30</v>
      </c>
      <c r="H164" s="20">
        <f t="shared" si="24"/>
        <v>15</v>
      </c>
      <c r="I164" s="20"/>
      <c r="J164" s="20"/>
      <c r="K164" s="20">
        <f t="shared" si="26"/>
        <v>15</v>
      </c>
      <c r="L164" s="53"/>
      <c r="M164" s="51"/>
      <c r="N164" s="51"/>
      <c r="O164" s="52"/>
      <c r="P164" s="147"/>
      <c r="Q164" s="51"/>
      <c r="R164" s="51"/>
      <c r="S164" s="52"/>
      <c r="T164" s="147"/>
      <c r="U164" s="51"/>
      <c r="V164" s="51"/>
      <c r="W164" s="52"/>
      <c r="X164" s="147">
        <v>15</v>
      </c>
      <c r="Y164" s="51"/>
      <c r="Z164" s="51"/>
      <c r="AA164" s="52">
        <v>15</v>
      </c>
      <c r="AB164" s="147"/>
      <c r="AC164" s="51"/>
      <c r="AD164" s="51"/>
      <c r="AE164" s="52"/>
      <c r="AF164" s="147"/>
      <c r="AG164" s="51"/>
      <c r="AH164" s="51"/>
      <c r="AI164" s="52"/>
      <c r="AJ164" s="147"/>
      <c r="AK164" s="51"/>
      <c r="AL164" s="51"/>
      <c r="AM164" s="52"/>
      <c r="AO164" s="205"/>
      <c r="AP164" s="205"/>
      <c r="AQ164" s="205"/>
      <c r="AR164" s="205"/>
      <c r="AS164" s="205"/>
      <c r="AT164" s="205"/>
    </row>
    <row r="165" spans="1:46" s="79" customFormat="1" ht="18" customHeight="1" x14ac:dyDescent="0.25">
      <c r="A165" s="24" t="s">
        <v>117</v>
      </c>
      <c r="B165" s="289" t="s">
        <v>137</v>
      </c>
      <c r="C165" s="290"/>
      <c r="D165" s="165"/>
      <c r="E165" s="151">
        <v>2</v>
      </c>
      <c r="F165" s="52">
        <v>3</v>
      </c>
      <c r="G165" s="31">
        <f t="shared" si="21"/>
        <v>30</v>
      </c>
      <c r="H165" s="20">
        <f t="shared" si="24"/>
        <v>15</v>
      </c>
      <c r="I165" s="20"/>
      <c r="J165" s="20"/>
      <c r="K165" s="20">
        <f t="shared" si="26"/>
        <v>15</v>
      </c>
      <c r="L165" s="53"/>
      <c r="M165" s="51"/>
      <c r="N165" s="51"/>
      <c r="O165" s="52"/>
      <c r="P165" s="147"/>
      <c r="Q165" s="51"/>
      <c r="R165" s="51"/>
      <c r="S165" s="52"/>
      <c r="T165" s="147"/>
      <c r="U165" s="51"/>
      <c r="V165" s="51"/>
      <c r="W165" s="52"/>
      <c r="X165" s="147">
        <v>15</v>
      </c>
      <c r="Y165" s="51"/>
      <c r="Z165" s="51"/>
      <c r="AA165" s="52">
        <v>15</v>
      </c>
      <c r="AB165" s="147"/>
      <c r="AC165" s="51"/>
      <c r="AD165" s="51"/>
      <c r="AE165" s="52"/>
      <c r="AF165" s="147"/>
      <c r="AG165" s="51"/>
      <c r="AH165" s="51"/>
      <c r="AI165" s="52"/>
      <c r="AJ165" s="147"/>
      <c r="AK165" s="51"/>
      <c r="AL165" s="51"/>
      <c r="AM165" s="52"/>
      <c r="AO165" s="204"/>
      <c r="AP165" s="204"/>
      <c r="AQ165" s="204"/>
      <c r="AR165" s="204"/>
      <c r="AS165" s="204"/>
      <c r="AT165" s="204"/>
    </row>
    <row r="166" spans="1:46" s="79" customFormat="1" ht="18" customHeight="1" x14ac:dyDescent="0.25">
      <c r="A166" s="24" t="s">
        <v>118</v>
      </c>
      <c r="B166" s="291" t="s">
        <v>138</v>
      </c>
      <c r="C166" s="292"/>
      <c r="D166" s="164"/>
      <c r="E166" s="49">
        <v>2</v>
      </c>
      <c r="F166" s="50">
        <v>3</v>
      </c>
      <c r="G166" s="31">
        <f t="shared" si="21"/>
        <v>60</v>
      </c>
      <c r="H166" s="20">
        <f t="shared" si="24"/>
        <v>30</v>
      </c>
      <c r="I166" s="20"/>
      <c r="J166" s="20"/>
      <c r="K166" s="20">
        <f t="shared" si="26"/>
        <v>30</v>
      </c>
      <c r="L166" s="53"/>
      <c r="M166" s="51"/>
      <c r="N166" s="51"/>
      <c r="O166" s="52"/>
      <c r="P166" s="147">
        <v>30</v>
      </c>
      <c r="Q166" s="51"/>
      <c r="R166" s="51"/>
      <c r="S166" s="52">
        <v>30</v>
      </c>
      <c r="T166" s="54"/>
      <c r="U166" s="51"/>
      <c r="V166" s="51"/>
      <c r="W166" s="52"/>
      <c r="X166" s="147"/>
      <c r="Y166" s="51"/>
      <c r="Z166" s="51"/>
      <c r="AA166" s="52"/>
      <c r="AB166" s="147"/>
      <c r="AC166" s="51"/>
      <c r="AD166" s="51"/>
      <c r="AE166" s="52"/>
      <c r="AF166" s="53"/>
      <c r="AG166" s="51"/>
      <c r="AH166" s="51"/>
      <c r="AI166" s="52"/>
      <c r="AJ166" s="53"/>
      <c r="AK166" s="51"/>
      <c r="AL166" s="51"/>
      <c r="AM166" s="52"/>
      <c r="AO166" s="204"/>
      <c r="AP166" s="204"/>
      <c r="AQ166" s="204"/>
      <c r="AR166" s="204"/>
      <c r="AS166" s="204"/>
      <c r="AT166" s="204"/>
    </row>
    <row r="167" spans="1:46" s="79" customFormat="1" ht="18" customHeight="1" x14ac:dyDescent="0.25">
      <c r="A167" s="24" t="s">
        <v>119</v>
      </c>
      <c r="B167" s="289" t="s">
        <v>139</v>
      </c>
      <c r="C167" s="290"/>
      <c r="D167" s="165">
        <v>1</v>
      </c>
      <c r="E167" s="151">
        <v>1</v>
      </c>
      <c r="F167" s="52">
        <v>4</v>
      </c>
      <c r="G167" s="31">
        <f t="shared" si="21"/>
        <v>60</v>
      </c>
      <c r="H167" s="20">
        <f t="shared" si="24"/>
        <v>30</v>
      </c>
      <c r="I167" s="20"/>
      <c r="J167" s="20"/>
      <c r="K167" s="20">
        <f t="shared" si="26"/>
        <v>30</v>
      </c>
      <c r="L167" s="53"/>
      <c r="M167" s="51"/>
      <c r="N167" s="51"/>
      <c r="O167" s="52"/>
      <c r="P167" s="147"/>
      <c r="Q167" s="51"/>
      <c r="R167" s="51"/>
      <c r="S167" s="52"/>
      <c r="T167" s="147"/>
      <c r="U167" s="51"/>
      <c r="V167" s="51"/>
      <c r="W167" s="52"/>
      <c r="X167" s="147"/>
      <c r="Y167" s="51"/>
      <c r="Z167" s="51"/>
      <c r="AA167" s="52"/>
      <c r="AB167" s="188">
        <v>30</v>
      </c>
      <c r="AC167" s="51"/>
      <c r="AD167" s="51"/>
      <c r="AE167" s="52">
        <v>30</v>
      </c>
      <c r="AF167" s="147"/>
      <c r="AG167" s="51"/>
      <c r="AH167" s="51"/>
      <c r="AI167" s="52"/>
      <c r="AJ167" s="147"/>
      <c r="AK167" s="51"/>
      <c r="AL167" s="51"/>
      <c r="AM167" s="52"/>
      <c r="AO167" s="204"/>
      <c r="AP167" s="204"/>
      <c r="AQ167" s="204"/>
      <c r="AR167" s="204"/>
      <c r="AS167" s="204"/>
      <c r="AT167" s="204"/>
    </row>
    <row r="168" spans="1:46" s="79" customFormat="1" ht="18" customHeight="1" x14ac:dyDescent="0.25">
      <c r="A168" s="24" t="s">
        <v>120</v>
      </c>
      <c r="B168" s="289" t="s">
        <v>183</v>
      </c>
      <c r="C168" s="290"/>
      <c r="D168" s="165"/>
      <c r="E168" s="151">
        <v>1</v>
      </c>
      <c r="F168" s="52">
        <v>1</v>
      </c>
      <c r="G168" s="31">
        <f t="shared" ref="G168" si="27">SUM(H168:K168)</f>
        <v>15</v>
      </c>
      <c r="H168" s="20">
        <f t="shared" ref="H168" si="28">L168+P168+T168+X168+AB168+AF168+AJ168</f>
        <v>15</v>
      </c>
      <c r="I168" s="20"/>
      <c r="J168" s="20"/>
      <c r="K168" s="20"/>
      <c r="L168" s="53"/>
      <c r="M168" s="51"/>
      <c r="N168" s="51"/>
      <c r="O168" s="52"/>
      <c r="P168" s="147"/>
      <c r="Q168" s="51"/>
      <c r="R168" s="51"/>
      <c r="S168" s="52"/>
      <c r="T168" s="147"/>
      <c r="U168" s="51"/>
      <c r="V168" s="51"/>
      <c r="W168" s="52"/>
      <c r="X168" s="147"/>
      <c r="Y168" s="51"/>
      <c r="Z168" s="51"/>
      <c r="AA168" s="52"/>
      <c r="AB168" s="201">
        <v>15</v>
      </c>
      <c r="AC168" s="51"/>
      <c r="AD168" s="51"/>
      <c r="AE168" s="52"/>
      <c r="AF168" s="147"/>
      <c r="AG168" s="51"/>
      <c r="AH168" s="51"/>
      <c r="AI168" s="52"/>
      <c r="AJ168" s="147"/>
      <c r="AK168" s="51"/>
      <c r="AL168" s="51"/>
      <c r="AM168" s="52"/>
      <c r="AO168" s="204"/>
      <c r="AP168" s="204"/>
      <c r="AQ168" s="204"/>
      <c r="AR168" s="204"/>
      <c r="AS168" s="204"/>
      <c r="AT168" s="204"/>
    </row>
    <row r="169" spans="1:46" s="79" customFormat="1" ht="18" customHeight="1" x14ac:dyDescent="0.25">
      <c r="A169" s="24" t="s">
        <v>121</v>
      </c>
      <c r="B169" s="289" t="s">
        <v>83</v>
      </c>
      <c r="C169" s="290"/>
      <c r="D169" s="165"/>
      <c r="E169" s="151">
        <v>1</v>
      </c>
      <c r="F169" s="52">
        <v>2</v>
      </c>
      <c r="G169" s="31"/>
      <c r="H169" s="20"/>
      <c r="I169" s="20"/>
      <c r="J169" s="20"/>
      <c r="K169" s="20"/>
      <c r="L169" s="53"/>
      <c r="M169" s="51"/>
      <c r="N169" s="51"/>
      <c r="O169" s="52"/>
      <c r="P169" s="147"/>
      <c r="Q169" s="51"/>
      <c r="R169" s="51"/>
      <c r="S169" s="52"/>
      <c r="T169" s="147"/>
      <c r="U169" s="51"/>
      <c r="V169" s="51"/>
      <c r="W169" s="52"/>
      <c r="X169" s="147"/>
      <c r="Y169" s="51"/>
      <c r="Z169" s="51"/>
      <c r="AA169" s="52"/>
      <c r="AB169" s="147"/>
      <c r="AC169" s="51"/>
      <c r="AD169" s="51"/>
      <c r="AE169" s="52"/>
      <c r="AF169" s="147"/>
      <c r="AG169" s="51"/>
      <c r="AH169" s="51"/>
      <c r="AI169" s="52"/>
      <c r="AJ169" s="147"/>
      <c r="AK169" s="51"/>
      <c r="AL169" s="51"/>
      <c r="AM169" s="52"/>
      <c r="AO169" s="204"/>
      <c r="AP169" s="204"/>
      <c r="AQ169" s="204"/>
      <c r="AR169" s="204"/>
      <c r="AS169" s="204"/>
      <c r="AT169" s="204"/>
    </row>
    <row r="170" spans="1:46" s="79" customFormat="1" ht="18" customHeight="1" x14ac:dyDescent="0.25">
      <c r="A170" s="24" t="s">
        <v>122</v>
      </c>
      <c r="B170" s="289" t="s">
        <v>140</v>
      </c>
      <c r="C170" s="381"/>
      <c r="D170" s="165"/>
      <c r="E170" s="151">
        <v>1</v>
      </c>
      <c r="F170" s="52">
        <v>2</v>
      </c>
      <c r="G170" s="31"/>
      <c r="H170" s="20"/>
      <c r="I170" s="20"/>
      <c r="J170" s="20"/>
      <c r="K170" s="20"/>
      <c r="L170" s="53"/>
      <c r="M170" s="51"/>
      <c r="N170" s="51"/>
      <c r="O170" s="52"/>
      <c r="P170" s="147"/>
      <c r="Q170" s="51"/>
      <c r="R170" s="51"/>
      <c r="S170" s="52"/>
      <c r="T170" s="147"/>
      <c r="U170" s="51"/>
      <c r="V170" s="51"/>
      <c r="W170" s="52"/>
      <c r="X170" s="147"/>
      <c r="Y170" s="51"/>
      <c r="Z170" s="51"/>
      <c r="AA170" s="52"/>
      <c r="AB170" s="147"/>
      <c r="AC170" s="51"/>
      <c r="AD170" s="51"/>
      <c r="AE170" s="52"/>
      <c r="AF170" s="147"/>
      <c r="AG170" s="51"/>
      <c r="AH170" s="51"/>
      <c r="AI170" s="52"/>
      <c r="AJ170" s="147"/>
      <c r="AK170" s="51"/>
      <c r="AL170" s="51"/>
      <c r="AM170" s="52"/>
      <c r="AO170" s="204"/>
      <c r="AP170" s="204"/>
      <c r="AQ170" s="204"/>
      <c r="AR170" s="204"/>
      <c r="AS170" s="204"/>
      <c r="AT170" s="204"/>
    </row>
    <row r="171" spans="1:46" s="79" customFormat="1" ht="18" customHeight="1" x14ac:dyDescent="0.25">
      <c r="A171" s="24" t="s">
        <v>123</v>
      </c>
      <c r="B171" s="418" t="s">
        <v>141</v>
      </c>
      <c r="C171" s="419"/>
      <c r="D171" s="150"/>
      <c r="E171" s="151">
        <v>1</v>
      </c>
      <c r="F171" s="52">
        <v>5</v>
      </c>
      <c r="G171" s="31">
        <f t="shared" si="21"/>
        <v>30</v>
      </c>
      <c r="H171" s="20"/>
      <c r="I171" s="20"/>
      <c r="J171" s="20"/>
      <c r="K171" s="20">
        <f t="shared" si="26"/>
        <v>30</v>
      </c>
      <c r="L171" s="53"/>
      <c r="M171" s="51"/>
      <c r="N171" s="51"/>
      <c r="O171" s="52"/>
      <c r="P171" s="147"/>
      <c r="Q171" s="51"/>
      <c r="R171" s="51"/>
      <c r="S171" s="52"/>
      <c r="T171" s="147"/>
      <c r="U171" s="51"/>
      <c r="V171" s="51"/>
      <c r="W171" s="52"/>
      <c r="X171" s="147"/>
      <c r="Y171" s="51"/>
      <c r="Z171" s="51"/>
      <c r="AA171" s="52"/>
      <c r="AB171" s="147"/>
      <c r="AC171" s="51"/>
      <c r="AD171" s="51"/>
      <c r="AE171" s="52"/>
      <c r="AF171" s="147"/>
      <c r="AG171" s="51"/>
      <c r="AH171" s="51"/>
      <c r="AI171" s="52"/>
      <c r="AJ171" s="147"/>
      <c r="AK171" s="51"/>
      <c r="AL171" s="51"/>
      <c r="AM171" s="52">
        <v>30</v>
      </c>
      <c r="AO171" s="204"/>
      <c r="AP171" s="204"/>
      <c r="AQ171" s="204"/>
      <c r="AR171" s="204"/>
      <c r="AS171" s="204"/>
      <c r="AT171" s="204"/>
    </row>
    <row r="172" spans="1:46" s="79" customFormat="1" ht="33.75" customHeight="1" thickBot="1" x14ac:dyDescent="0.3">
      <c r="A172" s="24" t="s">
        <v>182</v>
      </c>
      <c r="B172" s="416" t="s">
        <v>124</v>
      </c>
      <c r="C172" s="417"/>
      <c r="D172" s="148"/>
      <c r="E172" s="149"/>
      <c r="F172" s="153">
        <v>15</v>
      </c>
      <c r="G172" s="31"/>
      <c r="H172" s="20"/>
      <c r="I172" s="20"/>
      <c r="J172" s="20"/>
      <c r="K172" s="20"/>
      <c r="L172" s="170"/>
      <c r="M172" s="154"/>
      <c r="N172" s="154"/>
      <c r="O172" s="153"/>
      <c r="P172" s="167"/>
      <c r="Q172" s="154"/>
      <c r="R172" s="154"/>
      <c r="S172" s="153"/>
      <c r="T172" s="167"/>
      <c r="U172" s="154"/>
      <c r="V172" s="154"/>
      <c r="W172" s="153"/>
      <c r="X172" s="167"/>
      <c r="Y172" s="154"/>
      <c r="Z172" s="154"/>
      <c r="AA172" s="153"/>
      <c r="AB172" s="167"/>
      <c r="AC172" s="154"/>
      <c r="AD172" s="154"/>
      <c r="AE172" s="153"/>
      <c r="AF172" s="167"/>
      <c r="AG172" s="154"/>
      <c r="AH172" s="154"/>
      <c r="AI172" s="153"/>
      <c r="AJ172" s="375" t="s">
        <v>41</v>
      </c>
      <c r="AK172" s="376"/>
      <c r="AL172" s="376"/>
      <c r="AM172" s="377"/>
      <c r="AO172" s="204"/>
      <c r="AP172" s="204"/>
      <c r="AQ172" s="204"/>
      <c r="AR172" s="204"/>
      <c r="AS172" s="204"/>
      <c r="AT172" s="204"/>
    </row>
    <row r="173" spans="1:46" s="79" customFormat="1" ht="21" customHeight="1" thickTop="1" thickBot="1" x14ac:dyDescent="0.3">
      <c r="A173" s="24"/>
      <c r="B173" s="416"/>
      <c r="C173" s="417"/>
      <c r="D173" s="148"/>
      <c r="E173" s="154"/>
      <c r="F173" s="166"/>
      <c r="G173" s="167"/>
      <c r="H173" s="51"/>
      <c r="I173" s="154"/>
      <c r="J173" s="154"/>
      <c r="K173" s="154"/>
      <c r="L173" s="57"/>
      <c r="M173" s="58"/>
      <c r="N173" s="58"/>
      <c r="O173" s="56"/>
      <c r="P173" s="168"/>
      <c r="Q173" s="58"/>
      <c r="R173" s="58"/>
      <c r="S173" s="56"/>
      <c r="T173" s="168"/>
      <c r="U173" s="58"/>
      <c r="V173" s="58"/>
      <c r="W173" s="56"/>
      <c r="X173" s="168"/>
      <c r="Y173" s="58"/>
      <c r="Z173" s="58"/>
      <c r="AA173" s="56"/>
      <c r="AB173" s="168"/>
      <c r="AC173" s="58"/>
      <c r="AD173" s="58"/>
      <c r="AE173" s="56"/>
      <c r="AF173" s="168"/>
      <c r="AG173" s="58"/>
      <c r="AH173" s="58"/>
      <c r="AI173" s="55"/>
      <c r="AJ173" s="57"/>
      <c r="AK173" s="58"/>
      <c r="AL173" s="58"/>
      <c r="AM173" s="56"/>
      <c r="AO173" s="204"/>
      <c r="AP173" s="204"/>
      <c r="AQ173" s="204"/>
      <c r="AR173" s="204"/>
      <c r="AS173" s="204"/>
      <c r="AT173" s="204"/>
    </row>
    <row r="174" spans="1:46" s="79" customFormat="1" ht="13.8" thickTop="1" x14ac:dyDescent="0.25">
      <c r="A174" s="102"/>
      <c r="B174" s="295" t="s">
        <v>17</v>
      </c>
      <c r="C174" s="296"/>
      <c r="D174" s="299">
        <f t="shared" ref="D174:AI174" si="29">SUM(D152:D173)</f>
        <v>13</v>
      </c>
      <c r="E174" s="301">
        <f t="shared" si="29"/>
        <v>26</v>
      </c>
      <c r="F174" s="303">
        <f t="shared" si="29"/>
        <v>93</v>
      </c>
      <c r="G174" s="305">
        <f t="shared" si="29"/>
        <v>930</v>
      </c>
      <c r="H174" s="301">
        <f t="shared" si="29"/>
        <v>435</v>
      </c>
      <c r="I174" s="301">
        <f t="shared" si="29"/>
        <v>0</v>
      </c>
      <c r="J174" s="301">
        <f t="shared" si="29"/>
        <v>60</v>
      </c>
      <c r="K174" s="303">
        <f t="shared" si="29"/>
        <v>435</v>
      </c>
      <c r="L174" s="103">
        <f t="shared" si="29"/>
        <v>0</v>
      </c>
      <c r="M174" s="104">
        <f t="shared" si="29"/>
        <v>0</v>
      </c>
      <c r="N174" s="104">
        <f t="shared" si="29"/>
        <v>0</v>
      </c>
      <c r="O174" s="106">
        <f t="shared" si="29"/>
        <v>0</v>
      </c>
      <c r="P174" s="103">
        <f t="shared" si="29"/>
        <v>30</v>
      </c>
      <c r="Q174" s="104">
        <f t="shared" si="29"/>
        <v>0</v>
      </c>
      <c r="R174" s="104">
        <f t="shared" si="29"/>
        <v>0</v>
      </c>
      <c r="S174" s="106">
        <f t="shared" si="29"/>
        <v>30</v>
      </c>
      <c r="T174" s="103">
        <f t="shared" si="29"/>
        <v>30</v>
      </c>
      <c r="U174" s="104">
        <f t="shared" si="29"/>
        <v>0</v>
      </c>
      <c r="V174" s="104">
        <f t="shared" si="29"/>
        <v>30</v>
      </c>
      <c r="W174" s="106">
        <f t="shared" si="29"/>
        <v>0</v>
      </c>
      <c r="X174" s="103">
        <f t="shared" si="29"/>
        <v>150</v>
      </c>
      <c r="Y174" s="104">
        <f t="shared" si="29"/>
        <v>0</v>
      </c>
      <c r="Z174" s="104">
        <f t="shared" si="29"/>
        <v>0</v>
      </c>
      <c r="AA174" s="106">
        <f t="shared" si="29"/>
        <v>150</v>
      </c>
      <c r="AB174" s="103">
        <f t="shared" si="29"/>
        <v>150</v>
      </c>
      <c r="AC174" s="104">
        <f t="shared" si="29"/>
        <v>0</v>
      </c>
      <c r="AD174" s="104">
        <f t="shared" si="29"/>
        <v>45</v>
      </c>
      <c r="AE174" s="106">
        <f t="shared" si="29"/>
        <v>105</v>
      </c>
      <c r="AF174" s="103">
        <f t="shared" si="29"/>
        <v>75</v>
      </c>
      <c r="AG174" s="104">
        <f t="shared" si="29"/>
        <v>0</v>
      </c>
      <c r="AH174" s="104">
        <f t="shared" si="29"/>
        <v>0</v>
      </c>
      <c r="AI174" s="106">
        <f t="shared" si="29"/>
        <v>120</v>
      </c>
      <c r="AJ174" s="189">
        <f>SUM(AJ152:AJ171)</f>
        <v>0</v>
      </c>
      <c r="AK174" s="189">
        <f>SUM(AK152:AK171)</f>
        <v>0</v>
      </c>
      <c r="AL174" s="189">
        <f>SUM(AL152:AL171)</f>
        <v>0</v>
      </c>
      <c r="AM174" s="189">
        <f>SUM(AM152:AM171)</f>
        <v>30</v>
      </c>
      <c r="AO174" s="204"/>
      <c r="AP174" s="204"/>
      <c r="AQ174" s="204"/>
      <c r="AR174" s="204"/>
      <c r="AS174" s="204"/>
      <c r="AT174" s="204"/>
    </row>
    <row r="175" spans="1:46" s="79" customFormat="1" ht="13.8" thickBot="1" x14ac:dyDescent="0.3">
      <c r="A175" s="108"/>
      <c r="B175" s="297"/>
      <c r="C175" s="298"/>
      <c r="D175" s="300"/>
      <c r="E175" s="302"/>
      <c r="F175" s="304"/>
      <c r="G175" s="360"/>
      <c r="H175" s="361"/>
      <c r="I175" s="361"/>
      <c r="J175" s="361"/>
      <c r="K175" s="362"/>
      <c r="L175" s="307">
        <f>SUM(L174:O174)</f>
        <v>0</v>
      </c>
      <c r="M175" s="308"/>
      <c r="N175" s="308"/>
      <c r="O175" s="309"/>
      <c r="P175" s="307">
        <f>SUM(P174:S174)</f>
        <v>60</v>
      </c>
      <c r="Q175" s="308"/>
      <c r="R175" s="308"/>
      <c r="S175" s="309"/>
      <c r="T175" s="307">
        <f>SUM(T174:W174)</f>
        <v>60</v>
      </c>
      <c r="U175" s="308"/>
      <c r="V175" s="308"/>
      <c r="W175" s="309"/>
      <c r="X175" s="307">
        <f>SUM(X174:AA174)</f>
        <v>300</v>
      </c>
      <c r="Y175" s="308"/>
      <c r="Z175" s="308"/>
      <c r="AA175" s="309"/>
      <c r="AB175" s="307">
        <f>SUM(AB174:AE174)</f>
        <v>300</v>
      </c>
      <c r="AC175" s="308"/>
      <c r="AD175" s="308"/>
      <c r="AE175" s="309"/>
      <c r="AF175" s="307">
        <f>SUM(AF174:AI174)</f>
        <v>195</v>
      </c>
      <c r="AG175" s="308"/>
      <c r="AH175" s="308"/>
      <c r="AI175" s="309"/>
      <c r="AJ175" s="307">
        <f>SUM(AJ174:AM174)</f>
        <v>30</v>
      </c>
      <c r="AK175" s="308"/>
      <c r="AL175" s="308"/>
      <c r="AM175" s="309"/>
      <c r="AO175" s="204"/>
      <c r="AP175" s="204"/>
      <c r="AQ175" s="204"/>
      <c r="AR175" s="204"/>
      <c r="AS175" s="204"/>
      <c r="AT175" s="204"/>
    </row>
    <row r="176" spans="1:46" s="79" customFormat="1" ht="12.75" customHeight="1" x14ac:dyDescent="0.25">
      <c r="A176" s="310" t="s">
        <v>84</v>
      </c>
      <c r="B176" s="311"/>
      <c r="C176" s="312"/>
      <c r="D176" s="313" t="s">
        <v>6</v>
      </c>
      <c r="E176" s="314" t="s">
        <v>7</v>
      </c>
      <c r="F176" s="269" t="s">
        <v>36</v>
      </c>
      <c r="G176" s="257" t="s">
        <v>4</v>
      </c>
      <c r="H176" s="259" t="s">
        <v>8</v>
      </c>
      <c r="I176" s="259" t="s">
        <v>9</v>
      </c>
      <c r="J176" s="259" t="s">
        <v>62</v>
      </c>
      <c r="K176" s="260" t="s">
        <v>33</v>
      </c>
      <c r="L176" s="261" t="s">
        <v>55</v>
      </c>
      <c r="M176" s="262"/>
      <c r="N176" s="262"/>
      <c r="O176" s="263"/>
      <c r="P176" s="261" t="s">
        <v>56</v>
      </c>
      <c r="Q176" s="262"/>
      <c r="R176" s="262"/>
      <c r="S176" s="263"/>
      <c r="T176" s="261" t="s">
        <v>57</v>
      </c>
      <c r="U176" s="262"/>
      <c r="V176" s="262"/>
      <c r="W176" s="263"/>
      <c r="X176" s="261" t="s">
        <v>58</v>
      </c>
      <c r="Y176" s="262"/>
      <c r="Z176" s="262"/>
      <c r="AA176" s="263"/>
      <c r="AB176" s="261" t="s">
        <v>59</v>
      </c>
      <c r="AC176" s="262"/>
      <c r="AD176" s="262"/>
      <c r="AE176" s="263"/>
      <c r="AF176" s="253" t="s">
        <v>60</v>
      </c>
      <c r="AG176" s="254"/>
      <c r="AH176" s="254"/>
      <c r="AI176" s="255"/>
      <c r="AJ176" s="261" t="s">
        <v>61</v>
      </c>
      <c r="AK176" s="262"/>
      <c r="AL176" s="262"/>
      <c r="AM176" s="263"/>
      <c r="AO176" s="204"/>
      <c r="AP176" s="204"/>
      <c r="AQ176" s="204"/>
      <c r="AR176" s="204"/>
      <c r="AS176" s="204"/>
      <c r="AT176" s="204"/>
    </row>
    <row r="177" spans="1:46" s="79" customFormat="1" x14ac:dyDescent="0.25">
      <c r="A177" s="310"/>
      <c r="B177" s="311"/>
      <c r="C177" s="312"/>
      <c r="D177" s="264"/>
      <c r="E177" s="314"/>
      <c r="F177" s="270"/>
      <c r="G177" s="257"/>
      <c r="H177" s="259"/>
      <c r="I177" s="259"/>
      <c r="J177" s="259"/>
      <c r="K177" s="260"/>
      <c r="L177" s="275" t="s">
        <v>8</v>
      </c>
      <c r="M177" s="277" t="s">
        <v>9</v>
      </c>
      <c r="N177" s="273" t="s">
        <v>10</v>
      </c>
      <c r="O177" s="269" t="s">
        <v>63</v>
      </c>
      <c r="P177" s="275" t="s">
        <v>8</v>
      </c>
      <c r="Q177" s="277" t="s">
        <v>9</v>
      </c>
      <c r="R177" s="273" t="s">
        <v>10</v>
      </c>
      <c r="S177" s="269" t="s">
        <v>63</v>
      </c>
      <c r="T177" s="275" t="s">
        <v>8</v>
      </c>
      <c r="U177" s="277" t="s">
        <v>9</v>
      </c>
      <c r="V177" s="273" t="s">
        <v>10</v>
      </c>
      <c r="W177" s="269" t="s">
        <v>63</v>
      </c>
      <c r="X177" s="275" t="s">
        <v>8</v>
      </c>
      <c r="Y177" s="277" t="s">
        <v>9</v>
      </c>
      <c r="Z177" s="273" t="s">
        <v>10</v>
      </c>
      <c r="AA177" s="269" t="s">
        <v>63</v>
      </c>
      <c r="AB177" s="275" t="s">
        <v>8</v>
      </c>
      <c r="AC177" s="277" t="s">
        <v>9</v>
      </c>
      <c r="AD177" s="273" t="s">
        <v>10</v>
      </c>
      <c r="AE177" s="269" t="s">
        <v>63</v>
      </c>
      <c r="AF177" s="275" t="s">
        <v>8</v>
      </c>
      <c r="AG177" s="277" t="s">
        <v>9</v>
      </c>
      <c r="AH177" s="273" t="s">
        <v>10</v>
      </c>
      <c r="AI177" s="269" t="s">
        <v>63</v>
      </c>
      <c r="AJ177" s="275" t="s">
        <v>8</v>
      </c>
      <c r="AK177" s="277" t="s">
        <v>9</v>
      </c>
      <c r="AL177" s="273" t="s">
        <v>10</v>
      </c>
      <c r="AM177" s="269" t="s">
        <v>63</v>
      </c>
      <c r="AO177" s="204"/>
      <c r="AP177" s="204"/>
      <c r="AQ177" s="204"/>
      <c r="AR177" s="204"/>
      <c r="AS177" s="204"/>
      <c r="AT177" s="204"/>
    </row>
    <row r="178" spans="1:46" s="79" customFormat="1" ht="13.8" thickBot="1" x14ac:dyDescent="0.3">
      <c r="A178" s="310"/>
      <c r="B178" s="311"/>
      <c r="C178" s="312"/>
      <c r="D178" s="265"/>
      <c r="E178" s="274"/>
      <c r="F178" s="271"/>
      <c r="G178" s="258"/>
      <c r="H178" s="272"/>
      <c r="I178" s="272"/>
      <c r="J178" s="272"/>
      <c r="K178" s="283"/>
      <c r="L178" s="276"/>
      <c r="M178" s="278"/>
      <c r="N178" s="274"/>
      <c r="O178" s="271"/>
      <c r="P178" s="276"/>
      <c r="Q178" s="278"/>
      <c r="R178" s="274"/>
      <c r="S178" s="271"/>
      <c r="T178" s="276"/>
      <c r="U178" s="278"/>
      <c r="V178" s="274"/>
      <c r="W178" s="271"/>
      <c r="X178" s="276"/>
      <c r="Y178" s="278"/>
      <c r="Z178" s="274"/>
      <c r="AA178" s="271"/>
      <c r="AB178" s="276"/>
      <c r="AC178" s="278"/>
      <c r="AD178" s="274"/>
      <c r="AE178" s="271"/>
      <c r="AF178" s="276"/>
      <c r="AG178" s="278"/>
      <c r="AH178" s="274"/>
      <c r="AI178" s="271"/>
      <c r="AJ178" s="276"/>
      <c r="AK178" s="278"/>
      <c r="AL178" s="274"/>
      <c r="AM178" s="271"/>
      <c r="AO178" s="204"/>
      <c r="AP178" s="204"/>
      <c r="AQ178" s="204"/>
      <c r="AR178" s="204"/>
      <c r="AS178" s="204"/>
      <c r="AT178" s="204"/>
    </row>
    <row r="179" spans="1:46" s="79" customFormat="1" ht="12.75" customHeight="1" x14ac:dyDescent="0.25">
      <c r="A179" s="310"/>
      <c r="B179" s="311"/>
      <c r="C179" s="312"/>
      <c r="D179" s="382">
        <f>SUM(D67+D174+D115)</f>
        <v>20</v>
      </c>
      <c r="E179" s="384">
        <f>SUM(E67+E174+E115)</f>
        <v>54</v>
      </c>
      <c r="F179" s="320">
        <f>SUM(F115+F174+F67)</f>
        <v>159</v>
      </c>
      <c r="G179" s="385">
        <f>SUM(G174+G115+G67)</f>
        <v>1740</v>
      </c>
      <c r="H179" s="387">
        <f>SUM(H67+H174+H115)</f>
        <v>780</v>
      </c>
      <c r="I179" s="387">
        <f>SUM(I67+I174+I115)</f>
        <v>150</v>
      </c>
      <c r="J179" s="387">
        <f>SUM(J67+J174+J115)</f>
        <v>360</v>
      </c>
      <c r="K179" s="389">
        <f>SUM(K67+K174+K115)</f>
        <v>450</v>
      </c>
      <c r="L179" s="111">
        <f t="shared" ref="L179:AM179" si="30">SUM(L115+L174+L67)</f>
        <v>165</v>
      </c>
      <c r="M179" s="112">
        <f t="shared" si="30"/>
        <v>15</v>
      </c>
      <c r="N179" s="112">
        <f t="shared" si="30"/>
        <v>45</v>
      </c>
      <c r="O179" s="113">
        <f t="shared" si="30"/>
        <v>0</v>
      </c>
      <c r="P179" s="111">
        <f t="shared" si="30"/>
        <v>75</v>
      </c>
      <c r="Q179" s="112">
        <f t="shared" si="30"/>
        <v>15</v>
      </c>
      <c r="R179" s="112">
        <f t="shared" si="30"/>
        <v>60</v>
      </c>
      <c r="S179" s="114">
        <f t="shared" si="30"/>
        <v>30</v>
      </c>
      <c r="T179" s="115">
        <f t="shared" si="30"/>
        <v>120</v>
      </c>
      <c r="U179" s="112">
        <f t="shared" si="30"/>
        <v>90</v>
      </c>
      <c r="V179" s="112">
        <f t="shared" si="30"/>
        <v>135</v>
      </c>
      <c r="W179" s="113">
        <f t="shared" si="30"/>
        <v>15</v>
      </c>
      <c r="X179" s="111">
        <f t="shared" si="30"/>
        <v>150</v>
      </c>
      <c r="Y179" s="112">
        <f t="shared" si="30"/>
        <v>30</v>
      </c>
      <c r="Z179" s="112">
        <f t="shared" si="30"/>
        <v>30</v>
      </c>
      <c r="AA179" s="114">
        <f t="shared" si="30"/>
        <v>150</v>
      </c>
      <c r="AB179" s="115">
        <f t="shared" si="30"/>
        <v>150</v>
      </c>
      <c r="AC179" s="112">
        <f t="shared" si="30"/>
        <v>0</v>
      </c>
      <c r="AD179" s="112">
        <f t="shared" si="30"/>
        <v>75</v>
      </c>
      <c r="AE179" s="113">
        <f t="shared" si="30"/>
        <v>105</v>
      </c>
      <c r="AF179" s="111">
        <f t="shared" si="30"/>
        <v>90</v>
      </c>
      <c r="AG179" s="112">
        <f t="shared" si="30"/>
        <v>0</v>
      </c>
      <c r="AH179" s="112">
        <f t="shared" si="30"/>
        <v>30</v>
      </c>
      <c r="AI179" s="114">
        <f t="shared" si="30"/>
        <v>120</v>
      </c>
      <c r="AJ179" s="111">
        <f t="shared" si="30"/>
        <v>30</v>
      </c>
      <c r="AK179" s="112">
        <f t="shared" si="30"/>
        <v>0</v>
      </c>
      <c r="AL179" s="112">
        <f t="shared" si="30"/>
        <v>0</v>
      </c>
      <c r="AM179" s="114">
        <f t="shared" si="30"/>
        <v>30</v>
      </c>
      <c r="AO179" s="204" t="s">
        <v>37</v>
      </c>
      <c r="AP179" s="204"/>
      <c r="AQ179" s="204"/>
      <c r="AR179" s="204"/>
      <c r="AS179" s="204"/>
      <c r="AT179" s="204"/>
    </row>
    <row r="180" spans="1:46" s="79" customFormat="1" ht="13.5" customHeight="1" thickBot="1" x14ac:dyDescent="0.3">
      <c r="A180" s="310"/>
      <c r="B180" s="311"/>
      <c r="C180" s="312"/>
      <c r="D180" s="383"/>
      <c r="E180" s="319"/>
      <c r="F180" s="321"/>
      <c r="G180" s="386"/>
      <c r="H180" s="388"/>
      <c r="I180" s="388"/>
      <c r="J180" s="388"/>
      <c r="K180" s="390"/>
      <c r="L180" s="325">
        <f>SUM(L179:O179)</f>
        <v>225</v>
      </c>
      <c r="M180" s="325"/>
      <c r="N180" s="325"/>
      <c r="O180" s="326"/>
      <c r="P180" s="325">
        <f>SUM(P179:S179)</f>
        <v>180</v>
      </c>
      <c r="Q180" s="325"/>
      <c r="R180" s="325"/>
      <c r="S180" s="326"/>
      <c r="T180" s="325">
        <f>SUM(T179:W179)</f>
        <v>360</v>
      </c>
      <c r="U180" s="325"/>
      <c r="V180" s="325"/>
      <c r="W180" s="326"/>
      <c r="X180" s="325">
        <f>SUM(X179:AA179)</f>
        <v>360</v>
      </c>
      <c r="Y180" s="325"/>
      <c r="Z180" s="325"/>
      <c r="AA180" s="326"/>
      <c r="AB180" s="325">
        <f>SUM(AB179:AE179)</f>
        <v>330</v>
      </c>
      <c r="AC180" s="325"/>
      <c r="AD180" s="325"/>
      <c r="AE180" s="326"/>
      <c r="AF180" s="325">
        <f>SUM(AF179:AI179)</f>
        <v>240</v>
      </c>
      <c r="AG180" s="325"/>
      <c r="AH180" s="325"/>
      <c r="AI180" s="326"/>
      <c r="AJ180" s="324">
        <f>SUM(AJ179:AM179)</f>
        <v>60</v>
      </c>
      <c r="AK180" s="325"/>
      <c r="AL180" s="325"/>
      <c r="AM180" s="326"/>
      <c r="AO180" s="204">
        <f>SUM(L180:AM180)</f>
        <v>1755</v>
      </c>
      <c r="AP180" s="204"/>
      <c r="AQ180" s="204"/>
      <c r="AR180" s="204"/>
      <c r="AS180" s="204"/>
      <c r="AT180" s="204"/>
    </row>
    <row r="181" spans="1:46" s="79" customFormat="1" ht="12.75" customHeight="1" x14ac:dyDescent="0.25">
      <c r="A181" s="310"/>
      <c r="B181" s="311"/>
      <c r="C181" s="312"/>
      <c r="D181" s="338" t="s">
        <v>18</v>
      </c>
      <c r="E181" s="219"/>
      <c r="F181" s="339"/>
      <c r="G181" s="345" t="s">
        <v>19</v>
      </c>
      <c r="H181" s="254"/>
      <c r="I181" s="254"/>
      <c r="J181" s="254"/>
      <c r="K181" s="255"/>
      <c r="L181" s="363">
        <f t="shared" ref="L181" si="31">L122</f>
        <v>2</v>
      </c>
      <c r="M181" s="364"/>
      <c r="N181" s="364"/>
      <c r="O181" s="365"/>
      <c r="P181" s="363">
        <f t="shared" ref="P181" si="32">P122</f>
        <v>2</v>
      </c>
      <c r="Q181" s="364"/>
      <c r="R181" s="364"/>
      <c r="S181" s="365"/>
      <c r="T181" s="363">
        <f>T122+1</f>
        <v>4</v>
      </c>
      <c r="U181" s="364"/>
      <c r="V181" s="364"/>
      <c r="W181" s="365"/>
      <c r="X181" s="363">
        <f>X122+4</f>
        <v>4</v>
      </c>
      <c r="Y181" s="364"/>
      <c r="Z181" s="364"/>
      <c r="AA181" s="365"/>
      <c r="AB181" s="363">
        <f>AB122+4</f>
        <v>4</v>
      </c>
      <c r="AC181" s="364"/>
      <c r="AD181" s="364"/>
      <c r="AE181" s="365"/>
      <c r="AF181" s="363">
        <f>AF122+4</f>
        <v>4</v>
      </c>
      <c r="AG181" s="364"/>
      <c r="AH181" s="364"/>
      <c r="AI181" s="365"/>
      <c r="AJ181" s="363">
        <f t="shared" ref="AJ181" si="33">AJ122</f>
        <v>0</v>
      </c>
      <c r="AK181" s="364"/>
      <c r="AL181" s="364"/>
      <c r="AM181" s="365"/>
      <c r="AO181" s="204">
        <f>SUM(L181:AM181)</f>
        <v>20</v>
      </c>
      <c r="AP181" s="204"/>
      <c r="AQ181" s="204"/>
      <c r="AR181" s="204"/>
      <c r="AS181" s="204"/>
      <c r="AT181" s="204"/>
    </row>
    <row r="182" spans="1:46" s="79" customFormat="1" ht="12.75" customHeight="1" x14ac:dyDescent="0.25">
      <c r="A182" s="310"/>
      <c r="B182" s="311"/>
      <c r="C182" s="312"/>
      <c r="D182" s="340"/>
      <c r="E182" s="224"/>
      <c r="F182" s="341"/>
      <c r="G182" s="330" t="s">
        <v>20</v>
      </c>
      <c r="H182" s="331"/>
      <c r="I182" s="331"/>
      <c r="J182" s="331"/>
      <c r="K182" s="332"/>
      <c r="L182" s="393">
        <f>L123</f>
        <v>8</v>
      </c>
      <c r="M182" s="391"/>
      <c r="N182" s="391"/>
      <c r="O182" s="391"/>
      <c r="P182" s="391">
        <f>P123+2</f>
        <v>5</v>
      </c>
      <c r="Q182" s="391"/>
      <c r="R182" s="391"/>
      <c r="S182" s="391"/>
      <c r="T182" s="391">
        <f>T123+1</f>
        <v>11</v>
      </c>
      <c r="U182" s="391"/>
      <c r="V182" s="391"/>
      <c r="W182" s="391"/>
      <c r="X182" s="391">
        <f>X123+9</f>
        <v>11</v>
      </c>
      <c r="Y182" s="391"/>
      <c r="Z182" s="391"/>
      <c r="AA182" s="391"/>
      <c r="AB182" s="391">
        <v>9</v>
      </c>
      <c r="AC182" s="391"/>
      <c r="AD182" s="391"/>
      <c r="AE182" s="391"/>
      <c r="AF182" s="391">
        <f>AF123+5</f>
        <v>7</v>
      </c>
      <c r="AG182" s="391"/>
      <c r="AH182" s="391"/>
      <c r="AI182" s="391"/>
      <c r="AJ182" s="391">
        <f>AJ123+1</f>
        <v>3</v>
      </c>
      <c r="AK182" s="391"/>
      <c r="AL182" s="391"/>
      <c r="AM182" s="392"/>
      <c r="AO182" s="204">
        <f>SUM(L182:AM182)</f>
        <v>54</v>
      </c>
      <c r="AP182" s="204"/>
      <c r="AQ182" s="204"/>
      <c r="AR182" s="204"/>
      <c r="AS182" s="204"/>
      <c r="AT182" s="204"/>
    </row>
    <row r="183" spans="1:46" s="79" customFormat="1" ht="13.5" customHeight="1" thickBot="1" x14ac:dyDescent="0.3">
      <c r="A183" s="310"/>
      <c r="B183" s="311"/>
      <c r="C183" s="312"/>
      <c r="D183" s="342"/>
      <c r="E183" s="343"/>
      <c r="F183" s="344"/>
      <c r="G183" s="330" t="s">
        <v>36</v>
      </c>
      <c r="H183" s="331"/>
      <c r="I183" s="331"/>
      <c r="J183" s="331"/>
      <c r="K183" s="332"/>
      <c r="L183" s="333">
        <v>23</v>
      </c>
      <c r="M183" s="333"/>
      <c r="N183" s="333"/>
      <c r="O183" s="333"/>
      <c r="P183" s="333">
        <v>16</v>
      </c>
      <c r="Q183" s="333"/>
      <c r="R183" s="333"/>
      <c r="S183" s="333"/>
      <c r="T183" s="333">
        <v>22</v>
      </c>
      <c r="U183" s="333"/>
      <c r="V183" s="333"/>
      <c r="W183" s="333"/>
      <c r="X183" s="333">
        <v>27</v>
      </c>
      <c r="Y183" s="333"/>
      <c r="Z183" s="333"/>
      <c r="AA183" s="333"/>
      <c r="AB183" s="333">
        <v>24</v>
      </c>
      <c r="AC183" s="333"/>
      <c r="AD183" s="333"/>
      <c r="AE183" s="333"/>
      <c r="AF183" s="333">
        <v>23</v>
      </c>
      <c r="AG183" s="333"/>
      <c r="AH183" s="333"/>
      <c r="AI183" s="333"/>
      <c r="AJ183" s="333">
        <v>24</v>
      </c>
      <c r="AK183" s="333"/>
      <c r="AL183" s="333"/>
      <c r="AM183" s="333"/>
      <c r="AO183" s="204">
        <f>SUM(L183:AM183)</f>
        <v>159</v>
      </c>
      <c r="AP183" s="204"/>
      <c r="AQ183" s="204"/>
      <c r="AR183" s="204"/>
      <c r="AS183" s="204"/>
      <c r="AT183" s="204"/>
    </row>
    <row r="184" spans="1:46" s="79" customFormat="1" x14ac:dyDescent="0.25">
      <c r="A184" s="116"/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/>
      <c r="R184" s="117"/>
      <c r="S184" s="117"/>
      <c r="T184" s="117"/>
      <c r="U184" s="77"/>
      <c r="V184" s="117"/>
      <c r="W184" s="117"/>
      <c r="X184" s="117"/>
      <c r="Y184" s="117"/>
      <c r="Z184" s="77"/>
      <c r="AA184" s="78"/>
      <c r="AB184" s="118"/>
      <c r="AC184" s="117"/>
      <c r="AD184" s="117"/>
      <c r="AE184" s="117"/>
      <c r="AF184" s="117"/>
      <c r="AG184" s="117"/>
      <c r="AH184" s="117"/>
      <c r="AI184" s="117"/>
      <c r="AJ184" s="117"/>
      <c r="AK184" s="117"/>
      <c r="AL184" s="117"/>
      <c r="AM184" s="119"/>
      <c r="AO184" s="204"/>
      <c r="AP184" s="204"/>
      <c r="AQ184" s="204"/>
      <c r="AR184" s="204"/>
      <c r="AS184" s="204"/>
      <c r="AT184" s="204"/>
    </row>
    <row r="185" spans="1:46" s="79" customFormat="1" ht="13.8" x14ac:dyDescent="0.25">
      <c r="A185" s="120" t="s">
        <v>66</v>
      </c>
      <c r="B185" s="121"/>
      <c r="C185" s="121"/>
      <c r="D185" s="121"/>
      <c r="E185" s="121"/>
      <c r="F185" s="121"/>
      <c r="G185" s="121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1"/>
      <c r="AB185" s="122"/>
      <c r="AC185" s="80" t="str">
        <f>AC78</f>
        <v>Obowiązuje od roku akademickiego: 2020/2021</v>
      </c>
      <c r="AD185" s="80"/>
      <c r="AE185" s="80"/>
      <c r="AF185" s="80"/>
      <c r="AG185" s="80"/>
      <c r="AH185" s="80"/>
      <c r="AI185" s="80"/>
      <c r="AJ185" s="80"/>
      <c r="AK185" s="80"/>
      <c r="AL185" s="80"/>
      <c r="AM185" s="81"/>
      <c r="AO185" s="204"/>
      <c r="AP185" s="204"/>
      <c r="AQ185" s="204"/>
      <c r="AR185" s="204"/>
      <c r="AS185" s="204"/>
      <c r="AT185" s="204"/>
    </row>
    <row r="186" spans="1:46" s="79" customFormat="1" ht="15" x14ac:dyDescent="0.25">
      <c r="A186" s="41"/>
      <c r="B186" s="2" t="str">
        <f t="shared" ref="B186:B192" si="34">B79</f>
        <v>1. Studenta obowiązuje na I roku udział we wszystkich zajęciach, na latach wyższych udział we wszystkich ćwiczeniach (audytoryjne, laboratoryjne, projektowe i seminaria)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121"/>
      <c r="R186" s="121"/>
      <c r="S186" s="121"/>
      <c r="T186" s="123"/>
      <c r="U186" s="123"/>
      <c r="V186" s="123"/>
      <c r="W186" s="123"/>
      <c r="X186" s="121"/>
      <c r="Y186" s="121"/>
      <c r="Z186" s="80"/>
      <c r="AA186" s="81"/>
      <c r="AB186" s="124"/>
      <c r="AC186" s="121"/>
      <c r="AD186" s="123"/>
      <c r="AE186" s="123"/>
      <c r="AF186" s="80"/>
      <c r="AG186" s="80"/>
      <c r="AH186" s="80"/>
      <c r="AI186" s="80"/>
      <c r="AJ186" s="80"/>
      <c r="AK186" s="85"/>
      <c r="AL186" s="85"/>
      <c r="AM186" s="125"/>
      <c r="AO186" s="204"/>
      <c r="AP186" s="204"/>
      <c r="AQ186" s="204"/>
      <c r="AR186" s="204"/>
      <c r="AS186" s="204"/>
      <c r="AT186" s="204"/>
    </row>
    <row r="187" spans="1:46" s="79" customFormat="1" ht="15" x14ac:dyDescent="0.25">
      <c r="A187" s="41"/>
      <c r="B187" s="179" t="str">
        <f t="shared" si="34"/>
        <v>2. Język obcy kontynuowany do wyboru spośród: 1. angielski, 2. niemiecki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126"/>
      <c r="R187" s="126"/>
      <c r="S187" s="126"/>
      <c r="T187" s="127"/>
      <c r="U187" s="128"/>
      <c r="V187" s="127"/>
      <c r="W187" s="127"/>
      <c r="X187" s="80"/>
      <c r="Y187" s="80"/>
      <c r="Z187" s="80"/>
      <c r="AA187" s="81"/>
      <c r="AB187" s="122"/>
      <c r="AC187" s="128" t="s">
        <v>21</v>
      </c>
      <c r="AD187" s="126"/>
      <c r="AE187" s="126"/>
      <c r="AF187" s="127"/>
      <c r="AG187" s="129"/>
      <c r="AH187" s="80"/>
      <c r="AI187" s="80"/>
      <c r="AJ187" s="129"/>
      <c r="AK187" s="129"/>
      <c r="AL187" s="129"/>
      <c r="AM187" s="81"/>
      <c r="AO187" s="204"/>
      <c r="AP187" s="204"/>
      <c r="AQ187" s="204"/>
      <c r="AR187" s="204"/>
      <c r="AS187" s="204"/>
      <c r="AT187" s="204"/>
    </row>
    <row r="188" spans="1:46" s="79" customFormat="1" ht="15" x14ac:dyDescent="0.25">
      <c r="A188" s="41"/>
      <c r="B188" s="179" t="str">
        <f t="shared" si="34"/>
        <v>3. Przedmioty humanistyczno-społeczno-ekonomiczne do wyboru: 1. Sem. I - Człowiek a środowisko lub Historia nauki i techniki; 2. Sem. VII - Ekonomia i finansowanie w inżynierii środowiska lub</v>
      </c>
      <c r="C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121"/>
      <c r="R188" s="121"/>
      <c r="S188" s="121"/>
      <c r="T188" s="123"/>
      <c r="U188" s="123"/>
      <c r="V188" s="123"/>
      <c r="W188" s="123"/>
      <c r="X188" s="80"/>
      <c r="Y188" s="80"/>
      <c r="Z188" s="80"/>
      <c r="AA188" s="81"/>
      <c r="AB188" s="122"/>
      <c r="AC188" s="127" t="s">
        <v>67</v>
      </c>
      <c r="AD188" s="127" t="s">
        <v>68</v>
      </c>
      <c r="AE188" s="121"/>
      <c r="AF188" s="123"/>
      <c r="AG188" s="80"/>
      <c r="AH188" s="80"/>
      <c r="AI188" s="80"/>
      <c r="AJ188" s="80"/>
      <c r="AK188" s="80"/>
      <c r="AL188" s="80"/>
      <c r="AM188" s="130"/>
      <c r="AO188" s="204"/>
      <c r="AP188" s="204"/>
      <c r="AQ188" s="204"/>
      <c r="AR188" s="204"/>
      <c r="AS188" s="204"/>
      <c r="AT188" s="204"/>
    </row>
    <row r="189" spans="1:46" s="79" customFormat="1" ht="15" x14ac:dyDescent="0.25">
      <c r="A189" s="41"/>
      <c r="B189" s="179" t="str">
        <f t="shared" si="34"/>
        <v xml:space="preserve">   Psychospołeczne aspekty sukcesu zawodowego;</v>
      </c>
      <c r="C189" s="59"/>
      <c r="D189" s="42"/>
      <c r="E189" s="42"/>
      <c r="F189" s="42"/>
      <c r="G189" s="59"/>
      <c r="H189" s="40"/>
      <c r="I189" s="40"/>
      <c r="J189" s="40"/>
      <c r="K189" s="40"/>
      <c r="L189" s="40"/>
      <c r="M189" s="40"/>
      <c r="N189" s="40"/>
      <c r="O189" s="40"/>
      <c r="P189" s="40"/>
      <c r="Q189" s="131"/>
      <c r="R189" s="131"/>
      <c r="S189" s="131"/>
      <c r="T189" s="131"/>
      <c r="U189" s="131"/>
      <c r="V189" s="131"/>
      <c r="W189" s="131"/>
      <c r="X189" s="80"/>
      <c r="Y189" s="80"/>
      <c r="Z189" s="80"/>
      <c r="AA189" s="81"/>
      <c r="AB189" s="122"/>
      <c r="AC189" s="126" t="s">
        <v>69</v>
      </c>
      <c r="AD189" s="126" t="s">
        <v>70</v>
      </c>
      <c r="AE189" s="131"/>
      <c r="AF189" s="131"/>
      <c r="AG189" s="80"/>
      <c r="AH189" s="80"/>
      <c r="AI189" s="80"/>
      <c r="AJ189" s="80"/>
      <c r="AK189" s="80"/>
      <c r="AL189" s="80"/>
      <c r="AM189" s="81"/>
      <c r="AO189" s="204"/>
      <c r="AP189" s="204"/>
      <c r="AQ189" s="204"/>
      <c r="AR189" s="204"/>
      <c r="AS189" s="204"/>
      <c r="AT189" s="204"/>
    </row>
    <row r="190" spans="1:46" s="79" customFormat="1" ht="15" x14ac:dyDescent="0.25">
      <c r="A190" s="41"/>
      <c r="B190" s="179" t="str">
        <f t="shared" si="34"/>
        <v>4. Studenta obowiązuje zaliczenie 4 tygodniowej praktyki ( 2 tyg.pr.zawodowej po roku II - 2 pkt ECTS i 2 tyg.pr.przeddyplomowej po roku III - 2 pkt ECTS).</v>
      </c>
      <c r="C190" s="59"/>
      <c r="D190" s="59"/>
      <c r="E190" s="59"/>
      <c r="F190" s="59"/>
      <c r="G190" s="59"/>
      <c r="H190" s="59"/>
      <c r="I190" s="59"/>
      <c r="J190" s="59"/>
      <c r="K190" s="132"/>
      <c r="L190" s="59"/>
      <c r="M190" s="59"/>
      <c r="N190" s="59"/>
      <c r="O190" s="59"/>
      <c r="P190" s="59"/>
      <c r="Q190" s="133"/>
      <c r="R190" s="133"/>
      <c r="S190" s="133"/>
      <c r="T190" s="133"/>
      <c r="U190" s="121"/>
      <c r="V190" s="121"/>
      <c r="W190" s="121"/>
      <c r="X190" s="80"/>
      <c r="Y190" s="80"/>
      <c r="Z190" s="80"/>
      <c r="AA190" s="81"/>
      <c r="AB190" s="122"/>
      <c r="AC190" s="127" t="s">
        <v>62</v>
      </c>
      <c r="AD190" s="134" t="s">
        <v>71</v>
      </c>
      <c r="AE190" s="121"/>
      <c r="AF190" s="121"/>
      <c r="AG190" s="80"/>
      <c r="AH190" s="80"/>
      <c r="AI190" s="80"/>
      <c r="AJ190" s="80"/>
      <c r="AK190" s="80"/>
      <c r="AL190" s="80"/>
      <c r="AM190" s="81"/>
      <c r="AO190" s="204"/>
      <c r="AP190" s="204"/>
      <c r="AQ190" s="204"/>
      <c r="AR190" s="204"/>
      <c r="AS190" s="204"/>
      <c r="AT190" s="204"/>
    </row>
    <row r="191" spans="1:46" s="79" customFormat="1" ht="15" x14ac:dyDescent="0.25">
      <c r="A191" s="41"/>
      <c r="B191" s="179" t="str">
        <f t="shared" si="34"/>
        <v>5. Student może wybrać alternatywny przedmiot z grupy przedmiotów obieralnych</v>
      </c>
      <c r="C191" s="59"/>
      <c r="D191" s="59"/>
      <c r="E191" s="59"/>
      <c r="F191" s="59"/>
      <c r="G191" s="59"/>
      <c r="H191" s="4"/>
      <c r="I191" s="4"/>
      <c r="J191" s="4"/>
      <c r="K191" s="4"/>
      <c r="L191" s="4"/>
      <c r="M191" s="4"/>
      <c r="N191" s="4"/>
      <c r="O191" s="4"/>
      <c r="P191" s="4"/>
      <c r="Q191" s="121"/>
      <c r="R191" s="121"/>
      <c r="S191" s="121"/>
      <c r="T191" s="121"/>
      <c r="U191" s="121"/>
      <c r="V191" s="121"/>
      <c r="W191" s="121"/>
      <c r="X191" s="80"/>
      <c r="Y191" s="80"/>
      <c r="Z191" s="80"/>
      <c r="AA191" s="81"/>
      <c r="AB191" s="122"/>
      <c r="AC191" s="127" t="s">
        <v>72</v>
      </c>
      <c r="AD191" s="127" t="s">
        <v>73</v>
      </c>
      <c r="AE191" s="121"/>
      <c r="AF191" s="121"/>
      <c r="AG191" s="80"/>
      <c r="AH191" s="80"/>
      <c r="AI191" s="80"/>
      <c r="AJ191" s="80"/>
      <c r="AK191" s="80"/>
      <c r="AL191" s="80"/>
      <c r="AM191" s="81"/>
      <c r="AO191" s="204"/>
      <c r="AP191" s="204"/>
      <c r="AQ191" s="204"/>
      <c r="AR191" s="204"/>
      <c r="AS191" s="204"/>
      <c r="AT191" s="204"/>
    </row>
    <row r="192" spans="1:46" s="79" customFormat="1" ht="15" x14ac:dyDescent="0.25">
      <c r="A192" s="41"/>
      <c r="B192" s="179" t="str">
        <f t="shared" si="34"/>
        <v>6. Student zobowiązany jest do napisania i obrony pracy dyplomowej (15 punktów ECTS)</v>
      </c>
      <c r="C192" s="2"/>
      <c r="D192" s="59"/>
      <c r="E192" s="59"/>
      <c r="F192" s="5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121"/>
      <c r="R192" s="121"/>
      <c r="S192" s="121"/>
      <c r="T192" s="123"/>
      <c r="U192" s="123"/>
      <c r="V192" s="123"/>
      <c r="W192" s="123"/>
      <c r="X192" s="80"/>
      <c r="Y192" s="80"/>
      <c r="Z192" s="80"/>
      <c r="AA192" s="81"/>
      <c r="AB192" s="122"/>
      <c r="AC192" s="127" t="s">
        <v>22</v>
      </c>
      <c r="AD192" s="127" t="s">
        <v>74</v>
      </c>
      <c r="AE192" s="121"/>
      <c r="AF192" s="123"/>
      <c r="AG192" s="80"/>
      <c r="AH192" s="80"/>
      <c r="AI192" s="80"/>
      <c r="AJ192" s="80"/>
      <c r="AK192" s="80"/>
      <c r="AL192" s="80"/>
      <c r="AM192" s="81"/>
      <c r="AO192" s="204"/>
      <c r="AP192" s="204"/>
      <c r="AQ192" s="204"/>
      <c r="AR192" s="204"/>
      <c r="AS192" s="204"/>
      <c r="AT192" s="204"/>
    </row>
    <row r="193" spans="1:46" s="79" customFormat="1" ht="15" x14ac:dyDescent="0.25">
      <c r="A193" s="41"/>
      <c r="B193" s="5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59"/>
      <c r="N193" s="59"/>
      <c r="O193" s="59"/>
      <c r="P193" s="59"/>
      <c r="Q193" s="133"/>
      <c r="R193" s="133"/>
      <c r="S193" s="133"/>
      <c r="T193" s="123"/>
      <c r="U193" s="123"/>
      <c r="V193" s="123"/>
      <c r="W193" s="123"/>
      <c r="X193" s="80"/>
      <c r="Y193" s="80"/>
      <c r="Z193" s="80"/>
      <c r="AA193" s="81"/>
      <c r="AB193" s="122"/>
      <c r="AC193" s="126" t="s">
        <v>75</v>
      </c>
      <c r="AD193" s="126" t="s">
        <v>76</v>
      </c>
      <c r="AE193" s="121"/>
      <c r="AF193" s="123"/>
      <c r="AG193" s="80"/>
      <c r="AH193" s="80"/>
      <c r="AI193" s="80"/>
      <c r="AJ193" s="80"/>
      <c r="AK193" s="80"/>
      <c r="AL193" s="80"/>
      <c r="AM193" s="81"/>
      <c r="AO193" s="204"/>
      <c r="AP193" s="204"/>
      <c r="AQ193" s="204"/>
      <c r="AR193" s="204"/>
      <c r="AS193" s="204"/>
      <c r="AT193" s="204"/>
    </row>
    <row r="194" spans="1:46" s="79" customFormat="1" ht="15" x14ac:dyDescent="0.25">
      <c r="A194" s="41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121"/>
      <c r="R194" s="121"/>
      <c r="S194" s="121"/>
      <c r="T194" s="123"/>
      <c r="U194" s="123"/>
      <c r="V194" s="123"/>
      <c r="W194" s="123"/>
      <c r="X194" s="80"/>
      <c r="Y194" s="80"/>
      <c r="Z194" s="80"/>
      <c r="AA194" s="81"/>
      <c r="AB194" s="122"/>
      <c r="AC194" s="135"/>
      <c r="AD194" s="126" t="s">
        <v>77</v>
      </c>
      <c r="AF194" s="123"/>
      <c r="AG194" s="80"/>
      <c r="AH194" s="80"/>
      <c r="AI194" s="80"/>
      <c r="AJ194" s="80"/>
      <c r="AK194" s="80"/>
      <c r="AL194" s="80"/>
      <c r="AM194" s="81"/>
      <c r="AO194" s="204"/>
      <c r="AP194" s="204"/>
      <c r="AQ194" s="204"/>
      <c r="AR194" s="204"/>
      <c r="AS194" s="204"/>
      <c r="AT194" s="204"/>
    </row>
    <row r="195" spans="1:46" s="79" customFormat="1" ht="14.4" thickBot="1" x14ac:dyDescent="0.3">
      <c r="A195" s="136"/>
      <c r="B195" s="137"/>
      <c r="C195" s="137"/>
      <c r="D195" s="137"/>
      <c r="E195" s="138"/>
      <c r="F195" s="138"/>
      <c r="G195" s="138"/>
      <c r="H195" s="138"/>
      <c r="I195" s="138"/>
      <c r="J195" s="138"/>
      <c r="K195" s="137"/>
      <c r="L195" s="137"/>
      <c r="M195" s="137"/>
      <c r="N195" s="137"/>
      <c r="O195" s="137"/>
      <c r="P195" s="137"/>
      <c r="Q195" s="137"/>
      <c r="R195" s="137"/>
      <c r="S195" s="137"/>
      <c r="T195" s="139"/>
      <c r="U195" s="140"/>
      <c r="V195" s="140"/>
      <c r="W195" s="140"/>
      <c r="X195" s="140"/>
      <c r="Y195" s="140"/>
      <c r="Z195" s="140"/>
      <c r="AA195" s="141"/>
      <c r="AB195" s="334" t="s">
        <v>32</v>
      </c>
      <c r="AC195" s="336"/>
      <c r="AD195" s="336"/>
      <c r="AE195" s="336"/>
      <c r="AF195" s="336"/>
      <c r="AG195" s="336"/>
      <c r="AH195" s="336"/>
      <c r="AI195" s="336"/>
      <c r="AJ195" s="336"/>
      <c r="AK195" s="336"/>
      <c r="AL195" s="336"/>
      <c r="AM195" s="337"/>
      <c r="AO195" s="204"/>
      <c r="AP195" s="204"/>
      <c r="AQ195" s="204"/>
      <c r="AR195" s="204"/>
      <c r="AS195" s="204"/>
      <c r="AT195" s="204"/>
    </row>
    <row r="196" spans="1:46" s="79" customFormat="1" ht="25.05" customHeight="1" x14ac:dyDescent="0.25">
      <c r="A196" s="207"/>
      <c r="B196" s="208"/>
      <c r="C196" s="209"/>
      <c r="D196" s="210" t="str">
        <f>D45</f>
        <v>PLAN  STUDIÓW  NR VIII</v>
      </c>
      <c r="E196" s="211"/>
      <c r="F196" s="211"/>
      <c r="G196" s="211"/>
      <c r="H196" s="211"/>
      <c r="I196" s="211"/>
      <c r="J196" s="211"/>
      <c r="K196" s="211"/>
      <c r="L196" s="211"/>
      <c r="M196" s="211"/>
      <c r="N196" s="211"/>
      <c r="O196" s="211"/>
      <c r="P196" s="211"/>
      <c r="Q196" s="211"/>
      <c r="R196" s="211"/>
      <c r="S196" s="211"/>
      <c r="T196" s="211"/>
      <c r="U196" s="211"/>
      <c r="V196" s="211"/>
      <c r="W196" s="211"/>
      <c r="X196" s="212"/>
      <c r="Y196" s="212"/>
      <c r="Z196" s="212"/>
      <c r="AA196" s="213"/>
      <c r="AB196" s="218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20"/>
      <c r="AO196" s="204"/>
      <c r="AP196" s="204"/>
      <c r="AQ196" s="204"/>
      <c r="AR196" s="204"/>
      <c r="AS196" s="204"/>
      <c r="AT196" s="204"/>
    </row>
    <row r="197" spans="1:46" s="79" customFormat="1" ht="25.05" customHeight="1" x14ac:dyDescent="0.25">
      <c r="A197" s="221" t="str">
        <f>A46</f>
        <v>WYDZIAŁ BUDOWNICTWA, ARCHITEKTURY</v>
      </c>
      <c r="B197" s="222"/>
      <c r="C197" s="223"/>
      <c r="D197" s="214"/>
      <c r="E197" s="215"/>
      <c r="F197" s="215"/>
      <c r="G197" s="215"/>
      <c r="H197" s="215"/>
      <c r="I197" s="215"/>
      <c r="J197" s="215"/>
      <c r="K197" s="215"/>
      <c r="L197" s="215"/>
      <c r="M197" s="215"/>
      <c r="N197" s="215"/>
      <c r="O197" s="215"/>
      <c r="P197" s="215"/>
      <c r="Q197" s="215"/>
      <c r="R197" s="215"/>
      <c r="S197" s="215"/>
      <c r="T197" s="215"/>
      <c r="U197" s="215"/>
      <c r="V197" s="215"/>
      <c r="W197" s="215"/>
      <c r="X197" s="216"/>
      <c r="Y197" s="216"/>
      <c r="Z197" s="216"/>
      <c r="AA197" s="217"/>
      <c r="AB197" s="221"/>
      <c r="AC197" s="224"/>
      <c r="AD197" s="224"/>
      <c r="AE197" s="224"/>
      <c r="AF197" s="224"/>
      <c r="AG197" s="224"/>
      <c r="AH197" s="224"/>
      <c r="AI197" s="224"/>
      <c r="AJ197" s="224"/>
      <c r="AK197" s="224"/>
      <c r="AL197" s="224"/>
      <c r="AM197" s="225"/>
      <c r="AO197" s="204"/>
      <c r="AP197" s="204"/>
      <c r="AQ197" s="204"/>
      <c r="AR197" s="204"/>
      <c r="AS197" s="204"/>
      <c r="AT197" s="204"/>
    </row>
    <row r="198" spans="1:46" s="79" customFormat="1" ht="18" customHeight="1" x14ac:dyDescent="0.25">
      <c r="A198" s="221" t="str">
        <f>A47</f>
        <v>I INŻYNIERII ŚRODOWISKA</v>
      </c>
      <c r="B198" s="222"/>
      <c r="C198" s="223"/>
      <c r="D198" s="2" t="s">
        <v>52</v>
      </c>
      <c r="E198" s="74"/>
      <c r="F198" s="74"/>
      <c r="G198" s="74"/>
      <c r="H198" s="74"/>
      <c r="I198" s="84" t="str">
        <f>(D9)</f>
        <v>PROFIL OGÓLNOAKADEMICKI</v>
      </c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80"/>
      <c r="Y198" s="80"/>
      <c r="Z198" s="80"/>
      <c r="AA198" s="80"/>
      <c r="AB198" s="73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3"/>
      <c r="AO198" s="204"/>
      <c r="AP198" s="204"/>
      <c r="AQ198" s="204"/>
      <c r="AR198" s="204"/>
      <c r="AS198" s="204"/>
      <c r="AT198" s="204"/>
    </row>
    <row r="199" spans="1:46" s="79" customFormat="1" ht="15" x14ac:dyDescent="0.25">
      <c r="A199" s="221"/>
      <c r="B199" s="222"/>
      <c r="C199" s="223"/>
      <c r="D199" s="2" t="s">
        <v>39</v>
      </c>
      <c r="E199" s="82"/>
      <c r="F199" s="82"/>
      <c r="G199" s="82"/>
      <c r="H199" s="82"/>
      <c r="I199" s="84" t="str">
        <f>(D10)</f>
        <v>STUDIA PIERWSZEGO STOPNIA (3,5-letnie, inżynierskie)</v>
      </c>
      <c r="J199" s="4"/>
      <c r="K199" s="82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2"/>
      <c r="W199" s="2"/>
      <c r="X199" s="4"/>
      <c r="Y199" s="2"/>
      <c r="Z199" s="2"/>
      <c r="AA199" s="2"/>
      <c r="AB199" s="226"/>
      <c r="AC199" s="227"/>
      <c r="AD199" s="227"/>
      <c r="AE199" s="227"/>
      <c r="AF199" s="227"/>
      <c r="AG199" s="227"/>
      <c r="AH199" s="227"/>
      <c r="AI199" s="227"/>
      <c r="AJ199" s="227"/>
      <c r="AK199" s="227"/>
      <c r="AL199" s="227"/>
      <c r="AM199" s="228"/>
      <c r="AO199" s="204"/>
      <c r="AP199" s="204"/>
      <c r="AQ199" s="204"/>
      <c r="AR199" s="204"/>
      <c r="AS199" s="204"/>
      <c r="AT199" s="204"/>
    </row>
    <row r="200" spans="1:46" s="79" customFormat="1" ht="15" x14ac:dyDescent="0.25">
      <c r="A200" s="229" t="s">
        <v>53</v>
      </c>
      <c r="B200" s="222"/>
      <c r="C200" s="223"/>
      <c r="D200" s="2" t="s">
        <v>38</v>
      </c>
      <c r="E200" s="82"/>
      <c r="F200" s="82"/>
      <c r="G200" s="2"/>
      <c r="H200" s="2"/>
      <c r="I200" s="84" t="str">
        <f>(D11)</f>
        <v>STUDIA STACJONARNE</v>
      </c>
      <c r="J200" s="4"/>
      <c r="K200" s="84"/>
      <c r="L200" s="84"/>
      <c r="M200" s="85"/>
      <c r="N200" s="82"/>
      <c r="O200" s="84"/>
      <c r="P200" s="84"/>
      <c r="Q200" s="84"/>
      <c r="R200" s="84"/>
      <c r="S200" s="84"/>
      <c r="T200" s="84"/>
      <c r="U200" s="84"/>
      <c r="V200" s="2"/>
      <c r="W200" s="2"/>
      <c r="X200" s="4"/>
      <c r="Y200" s="72"/>
      <c r="Z200" s="72"/>
      <c r="AA200" s="72"/>
      <c r="AB200" s="226" t="s">
        <v>90</v>
      </c>
      <c r="AC200" s="227"/>
      <c r="AD200" s="227"/>
      <c r="AE200" s="227"/>
      <c r="AF200" s="227"/>
      <c r="AG200" s="227"/>
      <c r="AH200" s="227"/>
      <c r="AI200" s="227"/>
      <c r="AJ200" s="227"/>
      <c r="AK200" s="227"/>
      <c r="AL200" s="227"/>
      <c r="AM200" s="228"/>
      <c r="AO200" s="204"/>
      <c r="AP200" s="204"/>
      <c r="AQ200" s="204"/>
      <c r="AR200" s="204"/>
      <c r="AS200" s="204"/>
      <c r="AT200" s="204"/>
    </row>
    <row r="201" spans="1:46" s="79" customFormat="1" ht="15" x14ac:dyDescent="0.25">
      <c r="A201" s="226" t="s">
        <v>34</v>
      </c>
      <c r="B201" s="227"/>
      <c r="C201" s="230"/>
      <c r="D201" s="2" t="s">
        <v>0</v>
      </c>
      <c r="E201" s="2"/>
      <c r="F201" s="2"/>
      <c r="G201" s="2"/>
      <c r="H201" s="2"/>
      <c r="I201" s="84" t="str">
        <f>(D8)</f>
        <v>INŻYNIERIA ŚRODOWISKA</v>
      </c>
      <c r="J201" s="4"/>
      <c r="K201" s="84"/>
      <c r="L201" s="84"/>
      <c r="M201" s="84"/>
      <c r="N201" s="82"/>
      <c r="O201" s="84"/>
      <c r="P201" s="84"/>
      <c r="Q201" s="84"/>
      <c r="R201" s="84"/>
      <c r="S201" s="84"/>
      <c r="T201" s="84"/>
      <c r="U201" s="84"/>
      <c r="V201" s="2"/>
      <c r="W201" s="2"/>
      <c r="X201" s="4"/>
      <c r="Y201" s="72"/>
      <c r="Z201" s="72"/>
      <c r="AA201" s="72"/>
      <c r="AB201" s="226" t="s">
        <v>51</v>
      </c>
      <c r="AC201" s="227"/>
      <c r="AD201" s="227"/>
      <c r="AE201" s="227"/>
      <c r="AF201" s="227"/>
      <c r="AG201" s="227"/>
      <c r="AH201" s="227"/>
      <c r="AI201" s="227"/>
      <c r="AJ201" s="227"/>
      <c r="AK201" s="227"/>
      <c r="AL201" s="227"/>
      <c r="AM201" s="228"/>
      <c r="AO201" s="204"/>
      <c r="AP201" s="204"/>
      <c r="AQ201" s="204"/>
      <c r="AR201" s="204"/>
      <c r="AS201" s="204"/>
      <c r="AT201" s="204"/>
    </row>
    <row r="202" spans="1:46" s="79" customFormat="1" ht="15" x14ac:dyDescent="0.25">
      <c r="A202" s="229" t="s">
        <v>35</v>
      </c>
      <c r="B202" s="222"/>
      <c r="C202" s="223"/>
      <c r="D202" s="5"/>
      <c r="E202" s="2"/>
      <c r="F202" s="2"/>
      <c r="G202" s="2"/>
      <c r="H202" s="2"/>
      <c r="I202" s="84"/>
      <c r="J202" s="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2"/>
      <c r="W202" s="2"/>
      <c r="X202" s="4"/>
      <c r="Y202" s="2"/>
      <c r="Z202" s="2"/>
      <c r="AA202" s="2"/>
      <c r="AB202" s="229"/>
      <c r="AC202" s="222"/>
      <c r="AD202" s="222"/>
      <c r="AE202" s="222"/>
      <c r="AF202" s="222"/>
      <c r="AG202" s="222"/>
      <c r="AH202" s="222"/>
      <c r="AI202" s="222"/>
      <c r="AJ202" s="222"/>
      <c r="AK202" s="222"/>
      <c r="AL202" s="222"/>
      <c r="AM202" s="231"/>
      <c r="AO202" s="204"/>
      <c r="AP202" s="204"/>
      <c r="AQ202" s="204"/>
      <c r="AR202" s="204"/>
      <c r="AS202" s="204"/>
      <c r="AT202" s="204"/>
    </row>
    <row r="203" spans="1:46" s="79" customFormat="1" ht="15.6" thickBot="1" x14ac:dyDescent="0.3">
      <c r="A203" s="232"/>
      <c r="B203" s="233"/>
      <c r="C203" s="234"/>
      <c r="D203" s="86"/>
      <c r="E203" s="44"/>
      <c r="F203" s="44"/>
      <c r="G203" s="44"/>
      <c r="H203" s="44"/>
      <c r="I203" s="44"/>
      <c r="J203" s="44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75"/>
      <c r="W203" s="75"/>
      <c r="X203" s="44"/>
      <c r="Y203" s="6"/>
      <c r="Z203" s="6"/>
      <c r="AA203" s="6"/>
      <c r="AB203" s="235"/>
      <c r="AC203" s="236"/>
      <c r="AD203" s="236"/>
      <c r="AE203" s="236"/>
      <c r="AF203" s="236"/>
      <c r="AG203" s="236"/>
      <c r="AH203" s="236"/>
      <c r="AI203" s="236"/>
      <c r="AJ203" s="236"/>
      <c r="AK203" s="236"/>
      <c r="AL203" s="236"/>
      <c r="AM203" s="237"/>
      <c r="AO203" s="204"/>
      <c r="AP203" s="204"/>
      <c r="AQ203" s="204"/>
      <c r="AR203" s="204"/>
      <c r="AS203" s="204"/>
      <c r="AT203" s="204"/>
    </row>
    <row r="204" spans="1:46" s="79" customFormat="1" ht="6" customHeight="1" thickBot="1" x14ac:dyDescent="0.3">
      <c r="A204" s="156"/>
      <c r="B204" s="91"/>
      <c r="C204" s="91"/>
      <c r="D204" s="157"/>
      <c r="E204" s="80"/>
      <c r="F204" s="80"/>
      <c r="G204" s="80"/>
      <c r="H204" s="80"/>
      <c r="I204" s="80"/>
      <c r="J204" s="80"/>
      <c r="K204" s="158"/>
      <c r="L204" s="158"/>
      <c r="M204" s="158"/>
      <c r="N204" s="158"/>
      <c r="O204" s="158"/>
      <c r="P204" s="158"/>
      <c r="Q204" s="158"/>
      <c r="R204" s="158"/>
      <c r="S204" s="158"/>
      <c r="T204" s="158"/>
      <c r="U204" s="158"/>
      <c r="V204" s="129"/>
      <c r="W204" s="129"/>
      <c r="X204" s="126"/>
      <c r="Y204" s="126"/>
      <c r="Z204" s="126"/>
      <c r="AA204" s="126"/>
      <c r="AB204" s="126"/>
      <c r="AC204" s="126"/>
      <c r="AD204" s="126"/>
      <c r="AE204" s="126"/>
      <c r="AF204" s="126"/>
      <c r="AG204" s="126"/>
      <c r="AH204" s="126"/>
      <c r="AI204" s="126"/>
      <c r="AJ204" s="126"/>
      <c r="AK204" s="126"/>
      <c r="AL204" s="80"/>
      <c r="AM204" s="81"/>
      <c r="AO204" s="204"/>
      <c r="AP204" s="204"/>
      <c r="AQ204" s="204"/>
      <c r="AR204" s="204"/>
      <c r="AS204" s="204"/>
      <c r="AT204" s="204"/>
    </row>
    <row r="205" spans="1:46" s="79" customFormat="1" x14ac:dyDescent="0.25">
      <c r="A205" s="349" t="s">
        <v>78</v>
      </c>
      <c r="B205" s="241" t="s">
        <v>45</v>
      </c>
      <c r="C205" s="242"/>
      <c r="D205" s="247" t="s">
        <v>2</v>
      </c>
      <c r="E205" s="248"/>
      <c r="F205" s="249"/>
      <c r="G205" s="372" t="s">
        <v>3</v>
      </c>
      <c r="H205" s="254"/>
      <c r="I205" s="254"/>
      <c r="J205" s="254"/>
      <c r="K205" s="254"/>
      <c r="L205" s="253" t="s">
        <v>81</v>
      </c>
      <c r="M205" s="254"/>
      <c r="N205" s="254"/>
      <c r="O205" s="254"/>
      <c r="P205" s="254"/>
      <c r="Q205" s="254"/>
      <c r="R205" s="254"/>
      <c r="S205" s="254"/>
      <c r="T205" s="254"/>
      <c r="U205" s="254"/>
      <c r="V205" s="254"/>
      <c r="W205" s="254"/>
      <c r="X205" s="254"/>
      <c r="Y205" s="254"/>
      <c r="Z205" s="254"/>
      <c r="AA205" s="254"/>
      <c r="AB205" s="254"/>
      <c r="AC205" s="254"/>
      <c r="AD205" s="254"/>
      <c r="AE205" s="254"/>
      <c r="AF205" s="254"/>
      <c r="AG205" s="254"/>
      <c r="AH205" s="254"/>
      <c r="AI205" s="254"/>
      <c r="AJ205" s="254"/>
      <c r="AK205" s="254"/>
      <c r="AL205" s="254"/>
      <c r="AM205" s="255"/>
      <c r="AO205" s="204"/>
      <c r="AP205" s="204"/>
      <c r="AQ205" s="204"/>
      <c r="AR205" s="204"/>
      <c r="AS205" s="204"/>
      <c r="AT205" s="204"/>
    </row>
    <row r="206" spans="1:46" s="79" customFormat="1" x14ac:dyDescent="0.25">
      <c r="A206" s="350"/>
      <c r="B206" s="243"/>
      <c r="C206" s="244"/>
      <c r="D206" s="250"/>
      <c r="E206" s="251"/>
      <c r="F206" s="252"/>
      <c r="G206" s="275" t="s">
        <v>4</v>
      </c>
      <c r="H206" s="259" t="s">
        <v>5</v>
      </c>
      <c r="I206" s="259"/>
      <c r="J206" s="259"/>
      <c r="K206" s="260"/>
      <c r="L206" s="261" t="s">
        <v>55</v>
      </c>
      <c r="M206" s="262"/>
      <c r="N206" s="262"/>
      <c r="O206" s="263"/>
      <c r="P206" s="261" t="s">
        <v>56</v>
      </c>
      <c r="Q206" s="262"/>
      <c r="R206" s="262"/>
      <c r="S206" s="263"/>
      <c r="T206" s="261" t="s">
        <v>57</v>
      </c>
      <c r="U206" s="262"/>
      <c r="V206" s="262"/>
      <c r="W206" s="263"/>
      <c r="X206" s="261" t="s">
        <v>58</v>
      </c>
      <c r="Y206" s="262"/>
      <c r="Z206" s="262"/>
      <c r="AA206" s="263"/>
      <c r="AB206" s="261" t="s">
        <v>59</v>
      </c>
      <c r="AC206" s="262"/>
      <c r="AD206" s="262"/>
      <c r="AE206" s="263"/>
      <c r="AF206" s="261" t="s">
        <v>60</v>
      </c>
      <c r="AG206" s="262"/>
      <c r="AH206" s="262"/>
      <c r="AI206" s="263"/>
      <c r="AJ206" s="261" t="s">
        <v>61</v>
      </c>
      <c r="AK206" s="262"/>
      <c r="AL206" s="262"/>
      <c r="AM206" s="263"/>
      <c r="AO206" s="204"/>
      <c r="AP206" s="204"/>
      <c r="AQ206" s="204"/>
      <c r="AR206" s="204"/>
      <c r="AS206" s="204"/>
      <c r="AT206" s="204"/>
    </row>
    <row r="207" spans="1:46" s="79" customFormat="1" x14ac:dyDescent="0.25">
      <c r="A207" s="350"/>
      <c r="B207" s="243"/>
      <c r="C207" s="244"/>
      <c r="D207" s="264" t="s">
        <v>6</v>
      </c>
      <c r="E207" s="266" t="s">
        <v>7</v>
      </c>
      <c r="F207" s="269" t="s">
        <v>36</v>
      </c>
      <c r="G207" s="315"/>
      <c r="H207" s="259" t="s">
        <v>8</v>
      </c>
      <c r="I207" s="259" t="s">
        <v>9</v>
      </c>
      <c r="J207" s="259" t="s">
        <v>62</v>
      </c>
      <c r="K207" s="260" t="s">
        <v>33</v>
      </c>
      <c r="L207" s="284" t="s">
        <v>88</v>
      </c>
      <c r="M207" s="285"/>
      <c r="N207" s="285"/>
      <c r="O207" s="285"/>
      <c r="P207" s="285"/>
      <c r="Q207" s="285"/>
      <c r="R207" s="285"/>
      <c r="S207" s="285"/>
      <c r="T207" s="285"/>
      <c r="U207" s="285"/>
      <c r="V207" s="285"/>
      <c r="W207" s="285"/>
      <c r="X207" s="285"/>
      <c r="Y207" s="285"/>
      <c r="Z207" s="285"/>
      <c r="AA207" s="285"/>
      <c r="AB207" s="285"/>
      <c r="AC207" s="285"/>
      <c r="AD207" s="285"/>
      <c r="AE207" s="285"/>
      <c r="AF207" s="285"/>
      <c r="AG207" s="285"/>
      <c r="AH207" s="285"/>
      <c r="AI207" s="285"/>
      <c r="AJ207" s="285"/>
      <c r="AK207" s="285"/>
      <c r="AL207" s="285"/>
      <c r="AM207" s="286"/>
      <c r="AO207" s="204"/>
      <c r="AP207" s="204"/>
      <c r="AQ207" s="204"/>
      <c r="AR207" s="204"/>
      <c r="AS207" s="204"/>
      <c r="AT207" s="204"/>
    </row>
    <row r="208" spans="1:46" s="79" customFormat="1" x14ac:dyDescent="0.25">
      <c r="A208" s="350"/>
      <c r="B208" s="243"/>
      <c r="C208" s="244"/>
      <c r="D208" s="264"/>
      <c r="E208" s="267"/>
      <c r="F208" s="270"/>
      <c r="G208" s="315"/>
      <c r="H208" s="259"/>
      <c r="I208" s="259"/>
      <c r="J208" s="259"/>
      <c r="K208" s="260"/>
      <c r="L208" s="275" t="s">
        <v>8</v>
      </c>
      <c r="M208" s="277" t="s">
        <v>9</v>
      </c>
      <c r="N208" s="273" t="s">
        <v>10</v>
      </c>
      <c r="O208" s="269" t="s">
        <v>63</v>
      </c>
      <c r="P208" s="275" t="s">
        <v>8</v>
      </c>
      <c r="Q208" s="277" t="s">
        <v>9</v>
      </c>
      <c r="R208" s="273" t="s">
        <v>10</v>
      </c>
      <c r="S208" s="269" t="s">
        <v>63</v>
      </c>
      <c r="T208" s="275" t="s">
        <v>8</v>
      </c>
      <c r="U208" s="277" t="s">
        <v>9</v>
      </c>
      <c r="V208" s="273" t="s">
        <v>10</v>
      </c>
      <c r="W208" s="269" t="s">
        <v>63</v>
      </c>
      <c r="X208" s="275" t="s">
        <v>8</v>
      </c>
      <c r="Y208" s="277" t="s">
        <v>9</v>
      </c>
      <c r="Z208" s="273" t="s">
        <v>10</v>
      </c>
      <c r="AA208" s="269" t="s">
        <v>63</v>
      </c>
      <c r="AB208" s="275" t="s">
        <v>8</v>
      </c>
      <c r="AC208" s="277" t="s">
        <v>9</v>
      </c>
      <c r="AD208" s="273" t="s">
        <v>10</v>
      </c>
      <c r="AE208" s="269" t="s">
        <v>63</v>
      </c>
      <c r="AF208" s="275" t="s">
        <v>8</v>
      </c>
      <c r="AG208" s="277" t="s">
        <v>9</v>
      </c>
      <c r="AH208" s="273" t="s">
        <v>10</v>
      </c>
      <c r="AI208" s="269" t="s">
        <v>63</v>
      </c>
      <c r="AJ208" s="275" t="s">
        <v>8</v>
      </c>
      <c r="AK208" s="277" t="s">
        <v>9</v>
      </c>
      <c r="AL208" s="273" t="s">
        <v>10</v>
      </c>
      <c r="AM208" s="269" t="s">
        <v>63</v>
      </c>
      <c r="AO208" s="204"/>
      <c r="AP208" s="204"/>
      <c r="AQ208" s="204"/>
      <c r="AR208" s="204"/>
      <c r="AS208" s="204"/>
      <c r="AT208" s="204"/>
    </row>
    <row r="209" spans="1:46" s="79" customFormat="1" ht="13.8" thickBot="1" x14ac:dyDescent="0.3">
      <c r="A209" s="351"/>
      <c r="B209" s="245"/>
      <c r="C209" s="246"/>
      <c r="D209" s="265"/>
      <c r="E209" s="268"/>
      <c r="F209" s="271"/>
      <c r="G209" s="276"/>
      <c r="H209" s="272"/>
      <c r="I209" s="272"/>
      <c r="J209" s="272"/>
      <c r="K209" s="283"/>
      <c r="L209" s="276"/>
      <c r="M209" s="278"/>
      <c r="N209" s="274"/>
      <c r="O209" s="271"/>
      <c r="P209" s="276"/>
      <c r="Q209" s="278"/>
      <c r="R209" s="274"/>
      <c r="S209" s="271"/>
      <c r="T209" s="276"/>
      <c r="U209" s="278"/>
      <c r="V209" s="274"/>
      <c r="W209" s="271"/>
      <c r="X209" s="276"/>
      <c r="Y209" s="278"/>
      <c r="Z209" s="274"/>
      <c r="AA209" s="271"/>
      <c r="AB209" s="276"/>
      <c r="AC209" s="278"/>
      <c r="AD209" s="274"/>
      <c r="AE209" s="271"/>
      <c r="AF209" s="276"/>
      <c r="AG209" s="278"/>
      <c r="AH209" s="274"/>
      <c r="AI209" s="271"/>
      <c r="AJ209" s="276"/>
      <c r="AK209" s="278"/>
      <c r="AL209" s="274"/>
      <c r="AM209" s="271"/>
      <c r="AO209" s="204"/>
      <c r="AP209" s="204"/>
      <c r="AQ209" s="204"/>
      <c r="AR209" s="204"/>
      <c r="AS209" s="204"/>
      <c r="AT209" s="204"/>
    </row>
    <row r="210" spans="1:46" s="79" customFormat="1" ht="18" customHeight="1" thickBot="1" x14ac:dyDescent="0.3">
      <c r="A210" s="92" t="s">
        <v>85</v>
      </c>
      <c r="B210" s="394" t="s">
        <v>178</v>
      </c>
      <c r="C210" s="394"/>
      <c r="D210" s="395"/>
      <c r="E210" s="395"/>
      <c r="F210" s="169"/>
      <c r="G210" s="169"/>
      <c r="H210" s="395"/>
      <c r="I210" s="395"/>
      <c r="J210" s="395"/>
      <c r="K210" s="395"/>
      <c r="L210" s="395"/>
      <c r="M210" s="395"/>
      <c r="N210" s="395"/>
      <c r="O210" s="395"/>
      <c r="P210" s="395"/>
      <c r="Q210" s="395"/>
      <c r="R210" s="395"/>
      <c r="S210" s="395"/>
      <c r="T210" s="395"/>
      <c r="U210" s="395"/>
      <c r="V210" s="395"/>
      <c r="W210" s="395"/>
      <c r="X210" s="395"/>
      <c r="Y210" s="395"/>
      <c r="Z210" s="395"/>
      <c r="AA210" s="395"/>
      <c r="AB210" s="395"/>
      <c r="AC210" s="395"/>
      <c r="AD210" s="395"/>
      <c r="AE210" s="395"/>
      <c r="AF210" s="395"/>
      <c r="AG210" s="395"/>
      <c r="AH210" s="395"/>
      <c r="AI210" s="395"/>
      <c r="AJ210" s="395"/>
      <c r="AK210" s="395"/>
      <c r="AL210" s="395"/>
      <c r="AM210" s="396"/>
      <c r="AO210" s="204"/>
      <c r="AP210" s="204"/>
      <c r="AQ210" s="204"/>
      <c r="AR210" s="204"/>
      <c r="AS210" s="204"/>
      <c r="AT210" s="204"/>
    </row>
    <row r="211" spans="1:46" s="79" customFormat="1" ht="20.100000000000001" customHeight="1" x14ac:dyDescent="0.25">
      <c r="A211" s="16" t="s">
        <v>12</v>
      </c>
      <c r="B211" s="192" t="s">
        <v>142</v>
      </c>
      <c r="C211" s="193" t="s">
        <v>143</v>
      </c>
      <c r="D211" s="190"/>
      <c r="E211" s="26">
        <v>2</v>
      </c>
      <c r="F211" s="27">
        <v>3</v>
      </c>
      <c r="G211" s="31">
        <f t="shared" ref="G211:G226" si="35">SUM(H211:K211)</f>
        <v>30</v>
      </c>
      <c r="H211" s="20">
        <f>L211+P211+T211+X211+AB211+AF211+AJ211</f>
        <v>15</v>
      </c>
      <c r="I211" s="20"/>
      <c r="J211" s="20">
        <f t="shared" ref="J211" si="36">N211+R211+V211+Z211+AD211+AH211+AL211</f>
        <v>15</v>
      </c>
      <c r="K211" s="20"/>
      <c r="L211" s="170"/>
      <c r="M211" s="154"/>
      <c r="N211" s="154"/>
      <c r="O211" s="153"/>
      <c r="P211" s="167">
        <v>15</v>
      </c>
      <c r="Q211" s="154"/>
      <c r="R211" s="154">
        <v>15</v>
      </c>
      <c r="S211" s="153"/>
      <c r="T211" s="167"/>
      <c r="U211" s="154"/>
      <c r="V211" s="154"/>
      <c r="W211" s="153"/>
      <c r="X211" s="147"/>
      <c r="Y211" s="51"/>
      <c r="Z211" s="51"/>
      <c r="AA211" s="52"/>
      <c r="AB211" s="147"/>
      <c r="AC211" s="51"/>
      <c r="AD211" s="51"/>
      <c r="AE211" s="52"/>
      <c r="AF211" s="147"/>
      <c r="AG211" s="51"/>
      <c r="AH211" s="51"/>
      <c r="AI211" s="52"/>
      <c r="AJ211" s="147"/>
      <c r="AK211" s="51"/>
      <c r="AL211" s="51"/>
      <c r="AM211" s="52"/>
      <c r="AO211" s="204"/>
      <c r="AP211" s="204"/>
      <c r="AQ211" s="204"/>
      <c r="AR211" s="204"/>
      <c r="AS211" s="204"/>
      <c r="AT211" s="204"/>
    </row>
    <row r="212" spans="1:46" s="79" customFormat="1" ht="20.100000000000001" customHeight="1" x14ac:dyDescent="0.25">
      <c r="A212" s="24" t="s">
        <v>13</v>
      </c>
      <c r="B212" s="192" t="s">
        <v>144</v>
      </c>
      <c r="C212" s="193" t="s">
        <v>145</v>
      </c>
      <c r="D212" s="150"/>
      <c r="E212" s="149">
        <v>1</v>
      </c>
      <c r="F212" s="27">
        <v>3</v>
      </c>
      <c r="G212" s="31">
        <f t="shared" si="35"/>
        <v>45</v>
      </c>
      <c r="H212" s="20">
        <f>L212+P212+T212+X212+AB212+AF212+AJ212</f>
        <v>15</v>
      </c>
      <c r="I212" s="20">
        <f t="shared" ref="I212" si="37">M212+Q212+U212+Y212+AC212+AG212+AK212</f>
        <v>30</v>
      </c>
      <c r="J212" s="20"/>
      <c r="K212" s="20"/>
      <c r="L212" s="53"/>
      <c r="M212" s="51"/>
      <c r="N212" s="51"/>
      <c r="O212" s="52"/>
      <c r="P212" s="147"/>
      <c r="Q212" s="51"/>
      <c r="R212" s="51"/>
      <c r="S212" s="52"/>
      <c r="T212" s="147">
        <v>15</v>
      </c>
      <c r="U212" s="51">
        <v>30</v>
      </c>
      <c r="V212" s="51"/>
      <c r="W212" s="52"/>
      <c r="X212" s="147"/>
      <c r="Y212" s="51"/>
      <c r="Z212" s="51"/>
      <c r="AA212" s="52"/>
      <c r="AB212" s="147"/>
      <c r="AC212" s="51"/>
      <c r="AD212" s="51"/>
      <c r="AE212" s="52"/>
      <c r="AF212" s="147"/>
      <c r="AG212" s="51"/>
      <c r="AH212" s="51"/>
      <c r="AI212" s="52"/>
      <c r="AJ212" s="147"/>
      <c r="AK212" s="51"/>
      <c r="AL212" s="51"/>
      <c r="AM212" s="52"/>
      <c r="AO212" s="204"/>
      <c r="AP212" s="204"/>
      <c r="AQ212" s="204"/>
      <c r="AR212" s="204"/>
      <c r="AS212" s="204"/>
      <c r="AT212" s="204"/>
    </row>
    <row r="213" spans="1:46" s="79" customFormat="1" ht="20.100000000000001" customHeight="1" x14ac:dyDescent="0.25">
      <c r="A213" s="24" t="s">
        <v>14</v>
      </c>
      <c r="B213" s="194" t="s">
        <v>146</v>
      </c>
      <c r="C213" s="193" t="s">
        <v>147</v>
      </c>
      <c r="D213" s="171"/>
      <c r="E213" s="172">
        <v>2</v>
      </c>
      <c r="F213" s="95">
        <v>4</v>
      </c>
      <c r="G213" s="31">
        <f t="shared" si="35"/>
        <v>45</v>
      </c>
      <c r="H213" s="20">
        <f t="shared" ref="H213:H226" si="38">L213+P213+T213+X213+AB213+AF213+AJ213</f>
        <v>15</v>
      </c>
      <c r="I213" s="20"/>
      <c r="J213" s="20">
        <f t="shared" ref="J213:J226" si="39">N213+R213+V213+Z213+AD213+AH213+AL213</f>
        <v>30</v>
      </c>
      <c r="K213" s="20"/>
      <c r="L213" s="170"/>
      <c r="M213" s="51"/>
      <c r="N213" s="51"/>
      <c r="O213" s="153"/>
      <c r="P213" s="147">
        <v>15</v>
      </c>
      <c r="Q213" s="51"/>
      <c r="R213" s="51">
        <v>30</v>
      </c>
      <c r="S213" s="153"/>
      <c r="T213" s="147"/>
      <c r="U213" s="51"/>
      <c r="V213" s="51"/>
      <c r="W213" s="153"/>
      <c r="X213" s="147"/>
      <c r="Y213" s="51"/>
      <c r="Z213" s="51"/>
      <c r="AA213" s="153"/>
      <c r="AB213" s="147"/>
      <c r="AC213" s="51"/>
      <c r="AD213" s="51"/>
      <c r="AE213" s="153"/>
      <c r="AF213" s="147"/>
      <c r="AG213" s="51"/>
      <c r="AH213" s="51"/>
      <c r="AI213" s="153"/>
      <c r="AJ213" s="147"/>
      <c r="AK213" s="51"/>
      <c r="AL213" s="51"/>
      <c r="AM213" s="153"/>
      <c r="AO213" s="204"/>
      <c r="AP213" s="204"/>
      <c r="AQ213" s="204"/>
      <c r="AR213" s="204"/>
      <c r="AS213" s="204"/>
      <c r="AT213" s="204"/>
    </row>
    <row r="214" spans="1:46" s="79" customFormat="1" ht="20.100000000000001" customHeight="1" x14ac:dyDescent="0.25">
      <c r="A214" s="24" t="s">
        <v>15</v>
      </c>
      <c r="B214" s="194" t="s">
        <v>148</v>
      </c>
      <c r="C214" s="193" t="s">
        <v>149</v>
      </c>
      <c r="D214" s="173"/>
      <c r="E214" s="26">
        <v>1</v>
      </c>
      <c r="F214" s="27">
        <v>3</v>
      </c>
      <c r="G214" s="31">
        <f t="shared" si="35"/>
        <v>30</v>
      </c>
      <c r="H214" s="20">
        <f t="shared" si="38"/>
        <v>30</v>
      </c>
      <c r="I214" s="20"/>
      <c r="J214" s="20"/>
      <c r="K214" s="20"/>
      <c r="L214" s="53"/>
      <c r="M214" s="51"/>
      <c r="N214" s="51"/>
      <c r="O214" s="52"/>
      <c r="P214" s="147"/>
      <c r="Q214" s="51"/>
      <c r="R214" s="51"/>
      <c r="S214" s="52"/>
      <c r="T214" s="147"/>
      <c r="U214" s="51"/>
      <c r="V214" s="51"/>
      <c r="W214" s="52"/>
      <c r="X214" s="147"/>
      <c r="Y214" s="51"/>
      <c r="Z214" s="51"/>
      <c r="AA214" s="52"/>
      <c r="AB214" s="147"/>
      <c r="AC214" s="51"/>
      <c r="AD214" s="51"/>
      <c r="AE214" s="52"/>
      <c r="AF214" s="147"/>
      <c r="AG214" s="51"/>
      <c r="AH214" s="51"/>
      <c r="AI214" s="52"/>
      <c r="AJ214" s="147">
        <v>30</v>
      </c>
      <c r="AK214" s="51"/>
      <c r="AL214" s="51"/>
      <c r="AM214" s="52"/>
      <c r="AO214" s="204"/>
      <c r="AP214" s="204"/>
      <c r="AQ214" s="204"/>
      <c r="AR214" s="204"/>
      <c r="AS214" s="204"/>
      <c r="AT214" s="204"/>
    </row>
    <row r="215" spans="1:46" s="79" customFormat="1" ht="20.100000000000001" customHeight="1" x14ac:dyDescent="0.25">
      <c r="A215" s="24" t="s">
        <v>16</v>
      </c>
      <c r="B215" s="194" t="s">
        <v>150</v>
      </c>
      <c r="C215" s="193" t="s">
        <v>151</v>
      </c>
      <c r="D215" s="173"/>
      <c r="E215" s="178">
        <v>1</v>
      </c>
      <c r="F215" s="27">
        <v>2</v>
      </c>
      <c r="G215" s="31">
        <f t="shared" si="35"/>
        <v>15</v>
      </c>
      <c r="H215" s="20">
        <f t="shared" si="38"/>
        <v>15</v>
      </c>
      <c r="I215" s="20"/>
      <c r="J215" s="20"/>
      <c r="K215" s="20"/>
      <c r="L215" s="53"/>
      <c r="M215" s="51"/>
      <c r="N215" s="51"/>
      <c r="O215" s="52"/>
      <c r="P215" s="147"/>
      <c r="Q215" s="51"/>
      <c r="R215" s="51"/>
      <c r="S215" s="52"/>
      <c r="T215" s="147">
        <v>15</v>
      </c>
      <c r="U215" s="51"/>
      <c r="V215" s="51"/>
      <c r="W215" s="52"/>
      <c r="X215" s="147"/>
      <c r="Y215" s="51"/>
      <c r="Z215" s="51"/>
      <c r="AA215" s="52"/>
      <c r="AB215" s="147"/>
      <c r="AC215" s="51"/>
      <c r="AD215" s="51"/>
      <c r="AE215" s="52"/>
      <c r="AF215" s="147"/>
      <c r="AG215" s="51"/>
      <c r="AH215" s="51"/>
      <c r="AI215" s="52"/>
      <c r="AJ215" s="147"/>
      <c r="AK215" s="51"/>
      <c r="AL215" s="51"/>
      <c r="AM215" s="52"/>
      <c r="AO215" s="204"/>
      <c r="AP215" s="204"/>
      <c r="AQ215" s="204"/>
      <c r="AR215" s="204"/>
      <c r="AS215" s="204"/>
      <c r="AT215" s="204"/>
    </row>
    <row r="216" spans="1:46" s="79" customFormat="1" ht="20.100000000000001" customHeight="1" x14ac:dyDescent="0.25">
      <c r="A216" s="24" t="s">
        <v>25</v>
      </c>
      <c r="B216" s="194" t="s">
        <v>152</v>
      </c>
      <c r="C216" s="193" t="s">
        <v>153</v>
      </c>
      <c r="D216" s="173"/>
      <c r="E216" s="178">
        <v>2</v>
      </c>
      <c r="F216" s="27">
        <v>4</v>
      </c>
      <c r="G216" s="31">
        <f t="shared" si="35"/>
        <v>45</v>
      </c>
      <c r="H216" s="20">
        <f t="shared" si="38"/>
        <v>15</v>
      </c>
      <c r="I216" s="20"/>
      <c r="J216" s="20"/>
      <c r="K216" s="20">
        <f t="shared" ref="K216:K223" si="40">O216+S216+W216+AA216+AE216+AI216+AM216</f>
        <v>30</v>
      </c>
      <c r="L216" s="53"/>
      <c r="M216" s="51"/>
      <c r="N216" s="51"/>
      <c r="O216" s="52"/>
      <c r="P216" s="147"/>
      <c r="Q216" s="51"/>
      <c r="R216" s="51"/>
      <c r="S216" s="52"/>
      <c r="T216" s="147"/>
      <c r="U216" s="51"/>
      <c r="V216" s="51"/>
      <c r="W216" s="52"/>
      <c r="X216" s="147"/>
      <c r="Y216" s="51"/>
      <c r="Z216" s="51"/>
      <c r="AA216" s="52"/>
      <c r="AB216" s="147"/>
      <c r="AC216" s="51"/>
      <c r="AD216" s="51"/>
      <c r="AE216" s="52"/>
      <c r="AF216" s="147">
        <v>15</v>
      </c>
      <c r="AG216" s="51"/>
      <c r="AH216" s="51"/>
      <c r="AI216" s="52">
        <v>30</v>
      </c>
      <c r="AJ216" s="147"/>
      <c r="AK216" s="51"/>
      <c r="AL216" s="51"/>
      <c r="AM216" s="52"/>
      <c r="AO216" s="204"/>
      <c r="AP216" s="204"/>
      <c r="AQ216" s="204"/>
      <c r="AR216" s="204"/>
      <c r="AS216" s="204"/>
      <c r="AT216" s="204"/>
    </row>
    <row r="217" spans="1:46" s="79" customFormat="1" ht="20.100000000000001" customHeight="1" x14ac:dyDescent="0.25">
      <c r="A217" s="24" t="s">
        <v>26</v>
      </c>
      <c r="B217" s="194" t="s">
        <v>154</v>
      </c>
      <c r="C217" s="193" t="s">
        <v>155</v>
      </c>
      <c r="D217" s="173"/>
      <c r="E217" s="178">
        <v>1</v>
      </c>
      <c r="F217" s="27">
        <v>3</v>
      </c>
      <c r="G217" s="31">
        <f t="shared" si="35"/>
        <v>30</v>
      </c>
      <c r="H217" s="20">
        <f t="shared" si="38"/>
        <v>30</v>
      </c>
      <c r="I217" s="20"/>
      <c r="J217" s="20"/>
      <c r="K217" s="20"/>
      <c r="L217" s="53"/>
      <c r="M217" s="51"/>
      <c r="N217" s="51"/>
      <c r="O217" s="52"/>
      <c r="P217" s="147"/>
      <c r="Q217" s="51"/>
      <c r="R217" s="51"/>
      <c r="S217" s="52"/>
      <c r="T217" s="147">
        <v>30</v>
      </c>
      <c r="U217" s="51"/>
      <c r="V217" s="51"/>
      <c r="W217" s="52"/>
      <c r="X217" s="147"/>
      <c r="Y217" s="51"/>
      <c r="Z217" s="51"/>
      <c r="AA217" s="52"/>
      <c r="AB217" s="147"/>
      <c r="AC217" s="51"/>
      <c r="AD217" s="51"/>
      <c r="AE217" s="52"/>
      <c r="AF217" s="147"/>
      <c r="AG217" s="51"/>
      <c r="AH217" s="51"/>
      <c r="AI217" s="52"/>
      <c r="AJ217" s="147"/>
      <c r="AK217" s="51"/>
      <c r="AL217" s="51"/>
      <c r="AM217" s="52"/>
      <c r="AO217" s="204"/>
      <c r="AP217" s="204"/>
      <c r="AQ217" s="204"/>
      <c r="AR217" s="204"/>
      <c r="AS217" s="204"/>
      <c r="AT217" s="204"/>
    </row>
    <row r="218" spans="1:46" s="79" customFormat="1" ht="20.100000000000001" customHeight="1" x14ac:dyDescent="0.25">
      <c r="A218" s="24" t="s">
        <v>27</v>
      </c>
      <c r="B218" s="194" t="s">
        <v>156</v>
      </c>
      <c r="C218" s="193" t="s">
        <v>157</v>
      </c>
      <c r="D218" s="173"/>
      <c r="E218" s="178">
        <v>1</v>
      </c>
      <c r="F218" s="27">
        <v>3</v>
      </c>
      <c r="G218" s="31">
        <f t="shared" si="35"/>
        <v>30</v>
      </c>
      <c r="H218" s="20">
        <f t="shared" si="38"/>
        <v>30</v>
      </c>
      <c r="I218" s="20"/>
      <c r="J218" s="20"/>
      <c r="K218" s="20"/>
      <c r="L218" s="53"/>
      <c r="M218" s="51"/>
      <c r="N218" s="51"/>
      <c r="O218" s="52"/>
      <c r="P218" s="147"/>
      <c r="Q218" s="51"/>
      <c r="R218" s="51"/>
      <c r="S218" s="52"/>
      <c r="T218" s="147"/>
      <c r="U218" s="51"/>
      <c r="V218" s="51"/>
      <c r="W218" s="52"/>
      <c r="X218" s="147"/>
      <c r="Y218" s="51"/>
      <c r="Z218" s="51"/>
      <c r="AA218" s="52"/>
      <c r="AB218" s="147"/>
      <c r="AC218" s="51"/>
      <c r="AD218" s="51"/>
      <c r="AE218" s="52"/>
      <c r="AF218" s="147">
        <v>30</v>
      </c>
      <c r="AG218" s="51"/>
      <c r="AH218" s="51"/>
      <c r="AI218" s="52"/>
      <c r="AJ218" s="147"/>
      <c r="AK218" s="51"/>
      <c r="AL218" s="51"/>
      <c r="AM218" s="52"/>
      <c r="AO218" s="204"/>
      <c r="AP218" s="204"/>
      <c r="AQ218" s="204"/>
      <c r="AR218" s="204"/>
      <c r="AS218" s="204"/>
      <c r="AT218" s="204"/>
    </row>
    <row r="219" spans="1:46" s="79" customFormat="1" ht="20.100000000000001" customHeight="1" x14ac:dyDescent="0.25">
      <c r="A219" s="24" t="s">
        <v>28</v>
      </c>
      <c r="B219" s="194" t="s">
        <v>158</v>
      </c>
      <c r="C219" s="193" t="s">
        <v>159</v>
      </c>
      <c r="D219" s="173"/>
      <c r="E219" s="178">
        <v>3</v>
      </c>
      <c r="F219" s="27">
        <v>4</v>
      </c>
      <c r="G219" s="31">
        <f t="shared" si="35"/>
        <v>45</v>
      </c>
      <c r="H219" s="20">
        <f t="shared" si="38"/>
        <v>15</v>
      </c>
      <c r="I219" s="20"/>
      <c r="J219" s="20">
        <f t="shared" si="39"/>
        <v>15</v>
      </c>
      <c r="K219" s="20">
        <f t="shared" si="40"/>
        <v>15</v>
      </c>
      <c r="L219" s="53"/>
      <c r="M219" s="51"/>
      <c r="N219" s="51"/>
      <c r="O219" s="52"/>
      <c r="P219" s="147">
        <v>15</v>
      </c>
      <c r="Q219" s="51"/>
      <c r="R219" s="51">
        <v>15</v>
      </c>
      <c r="S219" s="52">
        <v>15</v>
      </c>
      <c r="T219" s="147"/>
      <c r="U219" s="51"/>
      <c r="V219" s="51"/>
      <c r="W219" s="52"/>
      <c r="X219" s="147"/>
      <c r="Y219" s="51"/>
      <c r="Z219" s="51"/>
      <c r="AA219" s="52"/>
      <c r="AB219" s="147"/>
      <c r="AC219" s="51"/>
      <c r="AD219" s="51"/>
      <c r="AE219" s="52"/>
      <c r="AF219" s="147"/>
      <c r="AG219" s="51"/>
      <c r="AH219" s="51"/>
      <c r="AI219" s="52"/>
      <c r="AJ219" s="147"/>
      <c r="AK219" s="51"/>
      <c r="AL219" s="51"/>
      <c r="AM219" s="52"/>
      <c r="AO219" s="204"/>
      <c r="AP219" s="204"/>
      <c r="AQ219" s="204"/>
      <c r="AR219" s="204"/>
      <c r="AS219" s="204"/>
      <c r="AT219" s="204"/>
    </row>
    <row r="220" spans="1:46" s="79" customFormat="1" ht="20.100000000000001" customHeight="1" x14ac:dyDescent="0.25">
      <c r="A220" s="24" t="s">
        <v>29</v>
      </c>
      <c r="B220" s="194" t="s">
        <v>160</v>
      </c>
      <c r="C220" s="193" t="s">
        <v>161</v>
      </c>
      <c r="D220" s="173"/>
      <c r="E220" s="26">
        <v>1</v>
      </c>
      <c r="F220" s="27">
        <v>3</v>
      </c>
      <c r="G220" s="31">
        <f t="shared" si="35"/>
        <v>30</v>
      </c>
      <c r="H220" s="20">
        <f t="shared" si="38"/>
        <v>30</v>
      </c>
      <c r="I220" s="20"/>
      <c r="J220" s="20"/>
      <c r="K220" s="20"/>
      <c r="L220" s="53">
        <v>30</v>
      </c>
      <c r="M220" s="51"/>
      <c r="N220" s="51"/>
      <c r="O220" s="52"/>
      <c r="P220" s="147"/>
      <c r="Q220" s="51"/>
      <c r="R220" s="51"/>
      <c r="S220" s="52"/>
      <c r="T220" s="147"/>
      <c r="U220" s="51"/>
      <c r="V220" s="51"/>
      <c r="W220" s="52"/>
      <c r="X220" s="147"/>
      <c r="Y220" s="51"/>
      <c r="Z220" s="51"/>
      <c r="AA220" s="52"/>
      <c r="AB220" s="147"/>
      <c r="AC220" s="51"/>
      <c r="AD220" s="51"/>
      <c r="AE220" s="52"/>
      <c r="AF220" s="147"/>
      <c r="AG220" s="51"/>
      <c r="AH220" s="51"/>
      <c r="AI220" s="52"/>
      <c r="AJ220" s="147"/>
      <c r="AK220" s="51"/>
      <c r="AL220" s="51"/>
      <c r="AM220" s="52"/>
      <c r="AO220" s="204"/>
      <c r="AP220" s="204"/>
      <c r="AQ220" s="204"/>
      <c r="AR220" s="204"/>
      <c r="AS220" s="204"/>
      <c r="AT220" s="204"/>
    </row>
    <row r="221" spans="1:46" s="79" customFormat="1" ht="20.100000000000001" customHeight="1" x14ac:dyDescent="0.25">
      <c r="A221" s="24" t="s">
        <v>40</v>
      </c>
      <c r="B221" s="194" t="s">
        <v>177</v>
      </c>
      <c r="C221" s="193" t="s">
        <v>162</v>
      </c>
      <c r="D221" s="173"/>
      <c r="E221" s="26">
        <v>2</v>
      </c>
      <c r="F221" s="27">
        <v>3</v>
      </c>
      <c r="G221" s="31">
        <f t="shared" si="35"/>
        <v>30</v>
      </c>
      <c r="H221" s="20">
        <f t="shared" si="38"/>
        <v>15</v>
      </c>
      <c r="I221" s="20"/>
      <c r="J221" s="20"/>
      <c r="K221" s="20">
        <f t="shared" si="40"/>
        <v>15</v>
      </c>
      <c r="L221" s="53"/>
      <c r="M221" s="51"/>
      <c r="N221" s="51"/>
      <c r="O221" s="52"/>
      <c r="P221" s="147"/>
      <c r="Q221" s="51"/>
      <c r="R221" s="51"/>
      <c r="S221" s="52"/>
      <c r="T221" s="147"/>
      <c r="U221" s="51"/>
      <c r="V221" s="51"/>
      <c r="W221" s="52"/>
      <c r="X221" s="147"/>
      <c r="Y221" s="51"/>
      <c r="Z221" s="51"/>
      <c r="AA221" s="52"/>
      <c r="AB221" s="147"/>
      <c r="AC221" s="51"/>
      <c r="AD221" s="51"/>
      <c r="AE221" s="52"/>
      <c r="AF221" s="147"/>
      <c r="AG221" s="51"/>
      <c r="AH221" s="51"/>
      <c r="AI221" s="52"/>
      <c r="AJ221" s="147">
        <v>15</v>
      </c>
      <c r="AK221" s="51"/>
      <c r="AL221" s="51"/>
      <c r="AM221" s="52">
        <v>15</v>
      </c>
      <c r="AO221" s="204"/>
      <c r="AP221" s="204"/>
      <c r="AQ221" s="204"/>
      <c r="AR221" s="204"/>
      <c r="AS221" s="204"/>
      <c r="AT221" s="204"/>
    </row>
    <row r="222" spans="1:46" s="79" customFormat="1" ht="20.100000000000001" customHeight="1" x14ac:dyDescent="0.25">
      <c r="A222" s="24" t="s">
        <v>115</v>
      </c>
      <c r="B222" s="194" t="s">
        <v>163</v>
      </c>
      <c r="C222" s="193" t="s">
        <v>164</v>
      </c>
      <c r="D222" s="174"/>
      <c r="E222" s="151">
        <v>2</v>
      </c>
      <c r="F222" s="52">
        <v>4</v>
      </c>
      <c r="G222" s="31">
        <f t="shared" si="35"/>
        <v>45</v>
      </c>
      <c r="H222" s="20">
        <f t="shared" si="38"/>
        <v>15</v>
      </c>
      <c r="I222" s="20"/>
      <c r="J222" s="20">
        <f t="shared" si="39"/>
        <v>30</v>
      </c>
      <c r="K222" s="20">
        <f t="shared" si="40"/>
        <v>0</v>
      </c>
      <c r="L222" s="53">
        <v>15</v>
      </c>
      <c r="M222" s="51"/>
      <c r="N222" s="51">
        <v>30</v>
      </c>
      <c r="O222" s="52"/>
      <c r="P222" s="147"/>
      <c r="Q222" s="51"/>
      <c r="R222" s="51"/>
      <c r="S222" s="52"/>
      <c r="T222" s="147"/>
      <c r="U222" s="51"/>
      <c r="V222" s="51"/>
      <c r="W222" s="52"/>
      <c r="X222" s="147"/>
      <c r="Y222" s="51"/>
      <c r="Z222" s="51"/>
      <c r="AA222" s="52"/>
      <c r="AB222" s="147"/>
      <c r="AC222" s="51"/>
      <c r="AD222" s="51"/>
      <c r="AE222" s="52"/>
      <c r="AF222" s="147"/>
      <c r="AG222" s="51"/>
      <c r="AH222" s="51"/>
      <c r="AI222" s="52"/>
      <c r="AJ222" s="147"/>
      <c r="AK222" s="51"/>
      <c r="AL222" s="51"/>
      <c r="AM222" s="52"/>
      <c r="AO222" s="204"/>
      <c r="AP222" s="204"/>
      <c r="AQ222" s="204"/>
      <c r="AR222" s="204"/>
      <c r="AS222" s="204"/>
      <c r="AT222" s="204"/>
    </row>
    <row r="223" spans="1:46" s="79" customFormat="1" ht="20.100000000000001" customHeight="1" x14ac:dyDescent="0.25">
      <c r="A223" s="24" t="s">
        <v>116</v>
      </c>
      <c r="B223" s="194" t="s">
        <v>165</v>
      </c>
      <c r="C223" s="193" t="s">
        <v>166</v>
      </c>
      <c r="D223" s="150"/>
      <c r="E223" s="151">
        <v>2</v>
      </c>
      <c r="F223" s="27">
        <v>3</v>
      </c>
      <c r="G223" s="31">
        <f t="shared" si="35"/>
        <v>30</v>
      </c>
      <c r="H223" s="20">
        <f t="shared" si="38"/>
        <v>15</v>
      </c>
      <c r="I223" s="20"/>
      <c r="J223" s="20"/>
      <c r="K223" s="20">
        <f t="shared" si="40"/>
        <v>15</v>
      </c>
      <c r="L223" s="53"/>
      <c r="M223" s="51"/>
      <c r="N223" s="51"/>
      <c r="O223" s="52"/>
      <c r="P223" s="147"/>
      <c r="Q223" s="51"/>
      <c r="R223" s="51"/>
      <c r="S223" s="52"/>
      <c r="T223" s="147"/>
      <c r="U223" s="51"/>
      <c r="V223" s="51"/>
      <c r="W223" s="52"/>
      <c r="X223" s="147">
        <v>15</v>
      </c>
      <c r="Y223" s="51"/>
      <c r="Z223" s="51"/>
      <c r="AA223" s="52">
        <v>15</v>
      </c>
      <c r="AB223" s="147"/>
      <c r="AC223" s="51"/>
      <c r="AD223" s="51"/>
      <c r="AE223" s="52"/>
      <c r="AF223" s="147"/>
      <c r="AG223" s="51"/>
      <c r="AH223" s="51"/>
      <c r="AI223" s="52"/>
      <c r="AJ223" s="147"/>
      <c r="AK223" s="51"/>
      <c r="AL223" s="51"/>
      <c r="AM223" s="52"/>
      <c r="AO223" s="204"/>
      <c r="AP223" s="204"/>
      <c r="AQ223" s="204"/>
      <c r="AR223" s="204"/>
      <c r="AS223" s="204"/>
      <c r="AT223" s="204"/>
    </row>
    <row r="224" spans="1:46" s="79" customFormat="1" ht="20.100000000000001" customHeight="1" x14ac:dyDescent="0.25">
      <c r="A224" s="24" t="s">
        <v>117</v>
      </c>
      <c r="B224" s="194" t="s">
        <v>167</v>
      </c>
      <c r="C224" s="193" t="s">
        <v>168</v>
      </c>
      <c r="D224" s="150"/>
      <c r="E224" s="151">
        <v>1</v>
      </c>
      <c r="F224" s="27">
        <v>2</v>
      </c>
      <c r="G224" s="31">
        <f t="shared" si="35"/>
        <v>15</v>
      </c>
      <c r="H224" s="20">
        <f t="shared" si="38"/>
        <v>15</v>
      </c>
      <c r="I224" s="20"/>
      <c r="J224" s="20"/>
      <c r="K224" s="20"/>
      <c r="L224" s="53"/>
      <c r="M224" s="51"/>
      <c r="N224" s="51"/>
      <c r="O224" s="52"/>
      <c r="P224" s="147"/>
      <c r="Q224" s="51"/>
      <c r="R224" s="51"/>
      <c r="S224" s="52"/>
      <c r="T224" s="147"/>
      <c r="U224" s="51"/>
      <c r="V224" s="51"/>
      <c r="W224" s="52"/>
      <c r="X224" s="147"/>
      <c r="Y224" s="51"/>
      <c r="Z224" s="51"/>
      <c r="AA224" s="52"/>
      <c r="AB224" s="147">
        <v>15</v>
      </c>
      <c r="AC224" s="51"/>
      <c r="AD224" s="51"/>
      <c r="AE224" s="52"/>
      <c r="AF224" s="147"/>
      <c r="AG224" s="51"/>
      <c r="AH224" s="51"/>
      <c r="AI224" s="52"/>
      <c r="AJ224" s="147"/>
      <c r="AK224" s="51"/>
      <c r="AL224" s="51"/>
      <c r="AM224" s="52"/>
      <c r="AO224" s="204"/>
      <c r="AP224" s="204"/>
      <c r="AQ224" s="204"/>
      <c r="AR224" s="204"/>
      <c r="AS224" s="204"/>
      <c r="AT224" s="204"/>
    </row>
    <row r="225" spans="1:46" s="79" customFormat="1" ht="20.100000000000001" customHeight="1" x14ac:dyDescent="0.25">
      <c r="A225" s="24" t="s">
        <v>118</v>
      </c>
      <c r="B225" s="194" t="s">
        <v>169</v>
      </c>
      <c r="C225" s="193" t="s">
        <v>170</v>
      </c>
      <c r="D225" s="150"/>
      <c r="E225" s="151">
        <v>2</v>
      </c>
      <c r="F225" s="27">
        <v>3</v>
      </c>
      <c r="G225" s="31">
        <f t="shared" si="35"/>
        <v>30</v>
      </c>
      <c r="H225" s="20">
        <f t="shared" si="38"/>
        <v>15</v>
      </c>
      <c r="I225" s="20"/>
      <c r="J225" s="20">
        <f t="shared" si="39"/>
        <v>15</v>
      </c>
      <c r="K225" s="20"/>
      <c r="L225" s="53"/>
      <c r="M225" s="51"/>
      <c r="N225" s="51"/>
      <c r="O225" s="52"/>
      <c r="P225" s="147">
        <v>15</v>
      </c>
      <c r="Q225" s="51"/>
      <c r="R225" s="51">
        <v>15</v>
      </c>
      <c r="S225" s="52"/>
      <c r="T225" s="147"/>
      <c r="U225" s="51"/>
      <c r="V225" s="51"/>
      <c r="W225" s="52"/>
      <c r="X225" s="147"/>
      <c r="Y225" s="51"/>
      <c r="Z225" s="51"/>
      <c r="AA225" s="52"/>
      <c r="AB225" s="147"/>
      <c r="AC225" s="51"/>
      <c r="AD225" s="51"/>
      <c r="AE225" s="52"/>
      <c r="AF225" s="147"/>
      <c r="AG225" s="51"/>
      <c r="AH225" s="51"/>
      <c r="AI225" s="52"/>
      <c r="AJ225" s="147"/>
      <c r="AK225" s="51"/>
      <c r="AL225" s="51"/>
      <c r="AM225" s="52"/>
      <c r="AO225" s="204"/>
      <c r="AP225" s="204"/>
      <c r="AQ225" s="204"/>
      <c r="AR225" s="204"/>
      <c r="AS225" s="204"/>
      <c r="AT225" s="204"/>
    </row>
    <row r="226" spans="1:46" s="79" customFormat="1" ht="20.100000000000001" customHeight="1" x14ac:dyDescent="0.25">
      <c r="A226" s="24" t="s">
        <v>119</v>
      </c>
      <c r="B226" s="194" t="s">
        <v>171</v>
      </c>
      <c r="C226" s="193" t="s">
        <v>172</v>
      </c>
      <c r="D226" s="150"/>
      <c r="E226" s="151">
        <v>2</v>
      </c>
      <c r="F226" s="27">
        <v>4</v>
      </c>
      <c r="G226" s="31">
        <f t="shared" si="35"/>
        <v>45</v>
      </c>
      <c r="H226" s="20">
        <f t="shared" si="38"/>
        <v>15</v>
      </c>
      <c r="I226" s="20"/>
      <c r="J226" s="20">
        <f t="shared" si="39"/>
        <v>30</v>
      </c>
      <c r="K226" s="20"/>
      <c r="L226" s="53"/>
      <c r="M226" s="51"/>
      <c r="N226" s="51"/>
      <c r="O226" s="52"/>
      <c r="P226" s="147"/>
      <c r="Q226" s="51"/>
      <c r="R226" s="51"/>
      <c r="S226" s="52"/>
      <c r="T226" s="147"/>
      <c r="U226" s="51"/>
      <c r="V226" s="51"/>
      <c r="W226" s="52"/>
      <c r="X226" s="147"/>
      <c r="Y226" s="51"/>
      <c r="Z226" s="51"/>
      <c r="AA226" s="52"/>
      <c r="AB226" s="147">
        <v>15</v>
      </c>
      <c r="AC226" s="51"/>
      <c r="AD226" s="51">
        <v>30</v>
      </c>
      <c r="AE226" s="52"/>
      <c r="AF226" s="147"/>
      <c r="AG226" s="51"/>
      <c r="AH226" s="51"/>
      <c r="AI226" s="52"/>
      <c r="AJ226" s="147"/>
      <c r="AK226" s="51"/>
      <c r="AL226" s="51"/>
      <c r="AM226" s="52"/>
      <c r="AO226" s="204"/>
      <c r="AP226" s="204"/>
      <c r="AQ226" s="204"/>
      <c r="AR226" s="204"/>
      <c r="AS226" s="204"/>
      <c r="AT226" s="204"/>
    </row>
    <row r="227" spans="1:46" s="79" customFormat="1" ht="20.100000000000001" customHeight="1" thickBot="1" x14ac:dyDescent="0.3">
      <c r="A227" s="24"/>
      <c r="B227" s="191"/>
      <c r="C227" s="25"/>
      <c r="D227" s="148"/>
      <c r="E227" s="154"/>
      <c r="F227" s="153"/>
      <c r="G227" s="175"/>
      <c r="H227" s="25"/>
      <c r="I227" s="176"/>
      <c r="J227" s="176"/>
      <c r="K227" s="176"/>
      <c r="L227" s="57"/>
      <c r="M227" s="58"/>
      <c r="N227" s="58"/>
      <c r="O227" s="56"/>
      <c r="P227" s="168"/>
      <c r="Q227" s="58"/>
      <c r="R227" s="58"/>
      <c r="S227" s="56"/>
      <c r="T227" s="168"/>
      <c r="U227" s="58"/>
      <c r="V227" s="58"/>
      <c r="W227" s="56"/>
      <c r="X227" s="168"/>
      <c r="Y227" s="58"/>
      <c r="Z227" s="58"/>
      <c r="AA227" s="56"/>
      <c r="AB227" s="168"/>
      <c r="AC227" s="58"/>
      <c r="AD227" s="58"/>
      <c r="AE227" s="56"/>
      <c r="AF227" s="168"/>
      <c r="AG227" s="58"/>
      <c r="AH227" s="58"/>
      <c r="AI227" s="56"/>
      <c r="AJ227" s="168"/>
      <c r="AK227" s="58"/>
      <c r="AL227" s="58"/>
      <c r="AM227" s="56"/>
      <c r="AO227" s="204"/>
      <c r="AP227" s="204"/>
      <c r="AQ227" s="204"/>
      <c r="AR227" s="204"/>
      <c r="AS227" s="204"/>
      <c r="AT227" s="204"/>
    </row>
    <row r="228" spans="1:46" s="79" customFormat="1" ht="13.8" thickTop="1" x14ac:dyDescent="0.25">
      <c r="A228" s="102"/>
      <c r="B228" s="295" t="s">
        <v>17</v>
      </c>
      <c r="C228" s="296"/>
      <c r="D228" s="299">
        <f t="shared" ref="D228:K228" si="41">SUM(D211:D227)</f>
        <v>0</v>
      </c>
      <c r="E228" s="301">
        <f t="shared" si="41"/>
        <v>26</v>
      </c>
      <c r="F228" s="303">
        <f t="shared" si="41"/>
        <v>51</v>
      </c>
      <c r="G228" s="305">
        <f t="shared" si="41"/>
        <v>540</v>
      </c>
      <c r="H228" s="301">
        <f t="shared" si="41"/>
        <v>300</v>
      </c>
      <c r="I228" s="301">
        <f t="shared" si="41"/>
        <v>30</v>
      </c>
      <c r="J228" s="301">
        <f t="shared" si="41"/>
        <v>135</v>
      </c>
      <c r="K228" s="303">
        <f t="shared" si="41"/>
        <v>75</v>
      </c>
      <c r="L228" s="103">
        <f t="shared" ref="L228:AM228" si="42">SUM(L211:L227)</f>
        <v>45</v>
      </c>
      <c r="M228" s="104">
        <f t="shared" si="42"/>
        <v>0</v>
      </c>
      <c r="N228" s="104">
        <f t="shared" si="42"/>
        <v>30</v>
      </c>
      <c r="O228" s="106">
        <f t="shared" si="42"/>
        <v>0</v>
      </c>
      <c r="P228" s="103">
        <f t="shared" si="42"/>
        <v>60</v>
      </c>
      <c r="Q228" s="104">
        <f t="shared" si="42"/>
        <v>0</v>
      </c>
      <c r="R228" s="104">
        <f t="shared" si="42"/>
        <v>75</v>
      </c>
      <c r="S228" s="106">
        <f t="shared" si="42"/>
        <v>15</v>
      </c>
      <c r="T228" s="103">
        <f t="shared" si="42"/>
        <v>60</v>
      </c>
      <c r="U228" s="104">
        <f t="shared" si="42"/>
        <v>30</v>
      </c>
      <c r="V228" s="104">
        <f t="shared" si="42"/>
        <v>0</v>
      </c>
      <c r="W228" s="106">
        <f t="shared" si="42"/>
        <v>0</v>
      </c>
      <c r="X228" s="103">
        <f t="shared" si="42"/>
        <v>15</v>
      </c>
      <c r="Y228" s="104">
        <f t="shared" si="42"/>
        <v>0</v>
      </c>
      <c r="Z228" s="104">
        <f t="shared" si="42"/>
        <v>0</v>
      </c>
      <c r="AA228" s="106">
        <f t="shared" si="42"/>
        <v>15</v>
      </c>
      <c r="AB228" s="103">
        <f t="shared" si="42"/>
        <v>30</v>
      </c>
      <c r="AC228" s="104">
        <f t="shared" si="42"/>
        <v>0</v>
      </c>
      <c r="AD228" s="104">
        <f t="shared" si="42"/>
        <v>30</v>
      </c>
      <c r="AE228" s="106">
        <f t="shared" si="42"/>
        <v>0</v>
      </c>
      <c r="AF228" s="103">
        <f t="shared" si="42"/>
        <v>45</v>
      </c>
      <c r="AG228" s="104">
        <f t="shared" si="42"/>
        <v>0</v>
      </c>
      <c r="AH228" s="104">
        <f t="shared" si="42"/>
        <v>0</v>
      </c>
      <c r="AI228" s="106">
        <f t="shared" si="42"/>
        <v>30</v>
      </c>
      <c r="AJ228" s="103">
        <f t="shared" si="42"/>
        <v>45</v>
      </c>
      <c r="AK228" s="104">
        <f t="shared" si="42"/>
        <v>0</v>
      </c>
      <c r="AL228" s="104">
        <f t="shared" si="42"/>
        <v>0</v>
      </c>
      <c r="AM228" s="106">
        <f t="shared" si="42"/>
        <v>15</v>
      </c>
      <c r="AO228" s="204"/>
      <c r="AP228" s="204"/>
      <c r="AQ228" s="204"/>
      <c r="AR228" s="204"/>
      <c r="AS228" s="204"/>
      <c r="AT228" s="204"/>
    </row>
    <row r="229" spans="1:46" s="79" customFormat="1" ht="13.8" thickBot="1" x14ac:dyDescent="0.3">
      <c r="A229" s="108"/>
      <c r="B229" s="297"/>
      <c r="C229" s="298"/>
      <c r="D229" s="300"/>
      <c r="E229" s="302"/>
      <c r="F229" s="304"/>
      <c r="G229" s="360"/>
      <c r="H229" s="361"/>
      <c r="I229" s="361"/>
      <c r="J229" s="361"/>
      <c r="K229" s="362"/>
      <c r="L229" s="307">
        <f>SUM(L228:O228)</f>
        <v>75</v>
      </c>
      <c r="M229" s="308"/>
      <c r="N229" s="308"/>
      <c r="O229" s="309"/>
      <c r="P229" s="307">
        <f>SUM(P228:S228)</f>
        <v>150</v>
      </c>
      <c r="Q229" s="308"/>
      <c r="R229" s="308"/>
      <c r="S229" s="309"/>
      <c r="T229" s="307">
        <f>SUM(T228:W228)</f>
        <v>90</v>
      </c>
      <c r="U229" s="308"/>
      <c r="V229" s="308"/>
      <c r="W229" s="309"/>
      <c r="X229" s="307">
        <f>SUM(X228:AA228)</f>
        <v>30</v>
      </c>
      <c r="Y229" s="308"/>
      <c r="Z229" s="308"/>
      <c r="AA229" s="309"/>
      <c r="AB229" s="307">
        <f>SUM(AB228:AE228)</f>
        <v>60</v>
      </c>
      <c r="AC229" s="308"/>
      <c r="AD229" s="308"/>
      <c r="AE229" s="309"/>
      <c r="AF229" s="307">
        <f>SUM(AF228:AI228)</f>
        <v>75</v>
      </c>
      <c r="AG229" s="308"/>
      <c r="AH229" s="308"/>
      <c r="AI229" s="309"/>
      <c r="AJ229" s="307">
        <f>SUM(AJ228:AM228)</f>
        <v>60</v>
      </c>
      <c r="AK229" s="308"/>
      <c r="AL229" s="308"/>
      <c r="AM229" s="309"/>
      <c r="AO229" s="204"/>
      <c r="AP229" s="204"/>
      <c r="AQ229" s="204"/>
      <c r="AR229" s="204"/>
      <c r="AS229" s="204"/>
      <c r="AT229" s="204"/>
    </row>
    <row r="230" spans="1:46" s="79" customFormat="1" x14ac:dyDescent="0.25">
      <c r="A230" s="310" t="s">
        <v>86</v>
      </c>
      <c r="B230" s="311"/>
      <c r="C230" s="312"/>
      <c r="D230" s="313" t="s">
        <v>6</v>
      </c>
      <c r="E230" s="314" t="s">
        <v>7</v>
      </c>
      <c r="F230" s="269" t="s">
        <v>36</v>
      </c>
      <c r="G230" s="257" t="s">
        <v>4</v>
      </c>
      <c r="H230" s="259" t="s">
        <v>8</v>
      </c>
      <c r="I230" s="259" t="s">
        <v>9</v>
      </c>
      <c r="J230" s="259" t="s">
        <v>62</v>
      </c>
      <c r="K230" s="260" t="s">
        <v>33</v>
      </c>
      <c r="L230" s="261" t="s">
        <v>55</v>
      </c>
      <c r="M230" s="262"/>
      <c r="N230" s="262"/>
      <c r="O230" s="263"/>
      <c r="P230" s="261" t="s">
        <v>56</v>
      </c>
      <c r="Q230" s="262"/>
      <c r="R230" s="262"/>
      <c r="S230" s="263"/>
      <c r="T230" s="261" t="s">
        <v>57</v>
      </c>
      <c r="U230" s="262"/>
      <c r="V230" s="262"/>
      <c r="W230" s="263"/>
      <c r="X230" s="261" t="s">
        <v>58</v>
      </c>
      <c r="Y230" s="262"/>
      <c r="Z230" s="262"/>
      <c r="AA230" s="263"/>
      <c r="AB230" s="261" t="s">
        <v>59</v>
      </c>
      <c r="AC230" s="262"/>
      <c r="AD230" s="262"/>
      <c r="AE230" s="263"/>
      <c r="AF230" s="253" t="s">
        <v>60</v>
      </c>
      <c r="AG230" s="254"/>
      <c r="AH230" s="254"/>
      <c r="AI230" s="255"/>
      <c r="AJ230" s="261" t="s">
        <v>61</v>
      </c>
      <c r="AK230" s="262"/>
      <c r="AL230" s="262"/>
      <c r="AM230" s="263"/>
      <c r="AO230" s="204"/>
      <c r="AP230" s="204"/>
      <c r="AQ230" s="204"/>
      <c r="AR230" s="204"/>
      <c r="AS230" s="204"/>
      <c r="AT230" s="204"/>
    </row>
    <row r="231" spans="1:46" s="79" customFormat="1" x14ac:dyDescent="0.25">
      <c r="A231" s="310"/>
      <c r="B231" s="311"/>
      <c r="C231" s="312"/>
      <c r="D231" s="264"/>
      <c r="E231" s="314"/>
      <c r="F231" s="270"/>
      <c r="G231" s="257"/>
      <c r="H231" s="259"/>
      <c r="I231" s="259"/>
      <c r="J231" s="259"/>
      <c r="K231" s="260"/>
      <c r="L231" s="275" t="s">
        <v>8</v>
      </c>
      <c r="M231" s="277" t="s">
        <v>9</v>
      </c>
      <c r="N231" s="273" t="s">
        <v>10</v>
      </c>
      <c r="O231" s="269" t="s">
        <v>63</v>
      </c>
      <c r="P231" s="275" t="s">
        <v>8</v>
      </c>
      <c r="Q231" s="277" t="s">
        <v>9</v>
      </c>
      <c r="R231" s="273" t="s">
        <v>10</v>
      </c>
      <c r="S231" s="269" t="s">
        <v>63</v>
      </c>
      <c r="T231" s="275" t="s">
        <v>8</v>
      </c>
      <c r="U231" s="277" t="s">
        <v>9</v>
      </c>
      <c r="V231" s="273" t="s">
        <v>10</v>
      </c>
      <c r="W231" s="269" t="s">
        <v>63</v>
      </c>
      <c r="X231" s="275" t="s">
        <v>8</v>
      </c>
      <c r="Y231" s="277" t="s">
        <v>9</v>
      </c>
      <c r="Z231" s="273" t="s">
        <v>10</v>
      </c>
      <c r="AA231" s="269" t="s">
        <v>63</v>
      </c>
      <c r="AB231" s="275" t="s">
        <v>8</v>
      </c>
      <c r="AC231" s="277" t="s">
        <v>9</v>
      </c>
      <c r="AD231" s="273" t="s">
        <v>10</v>
      </c>
      <c r="AE231" s="269" t="s">
        <v>63</v>
      </c>
      <c r="AF231" s="275" t="s">
        <v>8</v>
      </c>
      <c r="AG231" s="277" t="s">
        <v>9</v>
      </c>
      <c r="AH231" s="273" t="s">
        <v>10</v>
      </c>
      <c r="AI231" s="269" t="s">
        <v>63</v>
      </c>
      <c r="AJ231" s="275" t="s">
        <v>8</v>
      </c>
      <c r="AK231" s="277" t="s">
        <v>9</v>
      </c>
      <c r="AL231" s="273" t="s">
        <v>10</v>
      </c>
      <c r="AM231" s="269" t="s">
        <v>63</v>
      </c>
      <c r="AO231" s="204"/>
      <c r="AP231" s="204"/>
      <c r="AQ231" s="204"/>
      <c r="AR231" s="204"/>
      <c r="AS231" s="204"/>
      <c r="AT231" s="204"/>
    </row>
    <row r="232" spans="1:46" s="79" customFormat="1" ht="13.8" thickBot="1" x14ac:dyDescent="0.3">
      <c r="A232" s="310"/>
      <c r="B232" s="311"/>
      <c r="C232" s="312"/>
      <c r="D232" s="265"/>
      <c r="E232" s="274"/>
      <c r="F232" s="271"/>
      <c r="G232" s="258"/>
      <c r="H232" s="272"/>
      <c r="I232" s="272"/>
      <c r="J232" s="272"/>
      <c r="K232" s="283"/>
      <c r="L232" s="276"/>
      <c r="M232" s="278"/>
      <c r="N232" s="274"/>
      <c r="O232" s="271"/>
      <c r="P232" s="276"/>
      <c r="Q232" s="278"/>
      <c r="R232" s="274"/>
      <c r="S232" s="271"/>
      <c r="T232" s="276"/>
      <c r="U232" s="278"/>
      <c r="V232" s="274"/>
      <c r="W232" s="271"/>
      <c r="X232" s="276"/>
      <c r="Y232" s="278"/>
      <c r="Z232" s="274"/>
      <c r="AA232" s="271"/>
      <c r="AB232" s="276"/>
      <c r="AC232" s="278"/>
      <c r="AD232" s="274"/>
      <c r="AE232" s="271"/>
      <c r="AF232" s="276"/>
      <c r="AG232" s="278"/>
      <c r="AH232" s="274"/>
      <c r="AI232" s="271"/>
      <c r="AJ232" s="276"/>
      <c r="AK232" s="278"/>
      <c r="AL232" s="274"/>
      <c r="AM232" s="271"/>
      <c r="AO232" s="204"/>
      <c r="AP232" s="204"/>
      <c r="AQ232" s="204"/>
      <c r="AR232" s="204"/>
      <c r="AS232" s="204"/>
      <c r="AT232" s="204"/>
    </row>
    <row r="233" spans="1:46" s="79" customFormat="1" ht="12.75" customHeight="1" x14ac:dyDescent="0.25">
      <c r="A233" s="310"/>
      <c r="B233" s="311"/>
      <c r="C233" s="312"/>
      <c r="D233" s="382">
        <f t="shared" ref="D233:K233" si="43">SUM(D67+D115+D228+D174)</f>
        <v>20</v>
      </c>
      <c r="E233" s="387">
        <f>SUM(E67+E115+E228+E174)</f>
        <v>80</v>
      </c>
      <c r="F233" s="389">
        <f t="shared" si="43"/>
        <v>210</v>
      </c>
      <c r="G233" s="399">
        <f t="shared" si="43"/>
        <v>2280</v>
      </c>
      <c r="H233" s="387">
        <f t="shared" si="43"/>
        <v>1080</v>
      </c>
      <c r="I233" s="387">
        <f t="shared" si="43"/>
        <v>180</v>
      </c>
      <c r="J233" s="387">
        <f t="shared" si="43"/>
        <v>495</v>
      </c>
      <c r="K233" s="401">
        <f t="shared" si="43"/>
        <v>525</v>
      </c>
      <c r="L233" s="111">
        <f t="shared" ref="L233:AM233" si="44">SUM(L67+L174+L228+L115)</f>
        <v>210</v>
      </c>
      <c r="M233" s="112">
        <f t="shared" si="44"/>
        <v>15</v>
      </c>
      <c r="N233" s="112">
        <f t="shared" si="44"/>
        <v>75</v>
      </c>
      <c r="O233" s="113">
        <f t="shared" si="44"/>
        <v>0</v>
      </c>
      <c r="P233" s="111">
        <f t="shared" si="44"/>
        <v>135</v>
      </c>
      <c r="Q233" s="112">
        <f t="shared" si="44"/>
        <v>15</v>
      </c>
      <c r="R233" s="112">
        <f t="shared" si="44"/>
        <v>135</v>
      </c>
      <c r="S233" s="114">
        <f t="shared" si="44"/>
        <v>45</v>
      </c>
      <c r="T233" s="115">
        <f t="shared" si="44"/>
        <v>180</v>
      </c>
      <c r="U233" s="112">
        <f t="shared" si="44"/>
        <v>120</v>
      </c>
      <c r="V233" s="112">
        <f t="shared" si="44"/>
        <v>135</v>
      </c>
      <c r="W233" s="113">
        <f t="shared" si="44"/>
        <v>15</v>
      </c>
      <c r="X233" s="111">
        <f t="shared" si="44"/>
        <v>165</v>
      </c>
      <c r="Y233" s="112">
        <f t="shared" si="44"/>
        <v>30</v>
      </c>
      <c r="Z233" s="112">
        <f t="shared" si="44"/>
        <v>30</v>
      </c>
      <c r="AA233" s="114">
        <f t="shared" si="44"/>
        <v>165</v>
      </c>
      <c r="AB233" s="115">
        <f t="shared" si="44"/>
        <v>180</v>
      </c>
      <c r="AC233" s="112">
        <f t="shared" si="44"/>
        <v>0</v>
      </c>
      <c r="AD233" s="112">
        <f t="shared" si="44"/>
        <v>105</v>
      </c>
      <c r="AE233" s="113">
        <f t="shared" si="44"/>
        <v>105</v>
      </c>
      <c r="AF233" s="111">
        <f t="shared" si="44"/>
        <v>135</v>
      </c>
      <c r="AG233" s="112">
        <f t="shared" si="44"/>
        <v>0</v>
      </c>
      <c r="AH233" s="112">
        <f t="shared" si="44"/>
        <v>30</v>
      </c>
      <c r="AI233" s="114">
        <f t="shared" si="44"/>
        <v>150</v>
      </c>
      <c r="AJ233" s="111">
        <f t="shared" si="44"/>
        <v>75</v>
      </c>
      <c r="AK233" s="112">
        <f t="shared" si="44"/>
        <v>0</v>
      </c>
      <c r="AL233" s="112">
        <f t="shared" si="44"/>
        <v>0</v>
      </c>
      <c r="AM233" s="114">
        <f t="shared" si="44"/>
        <v>45</v>
      </c>
      <c r="AO233" s="204" t="s">
        <v>37</v>
      </c>
      <c r="AP233" s="204"/>
      <c r="AQ233" s="204"/>
      <c r="AR233" s="204"/>
      <c r="AS233" s="204"/>
      <c r="AT233" s="204"/>
    </row>
    <row r="234" spans="1:46" s="79" customFormat="1" ht="13.5" customHeight="1" thickBot="1" x14ac:dyDescent="0.3">
      <c r="A234" s="310"/>
      <c r="B234" s="311"/>
      <c r="C234" s="312"/>
      <c r="D234" s="383"/>
      <c r="E234" s="397"/>
      <c r="F234" s="398"/>
      <c r="G234" s="400"/>
      <c r="H234" s="397"/>
      <c r="I234" s="397"/>
      <c r="J234" s="397"/>
      <c r="K234" s="402"/>
      <c r="L234" s="324">
        <f>SUM(L233:O233)</f>
        <v>300</v>
      </c>
      <c r="M234" s="325"/>
      <c r="N234" s="325"/>
      <c r="O234" s="325"/>
      <c r="P234" s="324">
        <f>SUM(P233:S233)</f>
        <v>330</v>
      </c>
      <c r="Q234" s="325"/>
      <c r="R234" s="325"/>
      <c r="S234" s="325"/>
      <c r="T234" s="324">
        <f>SUM(T233:W233)</f>
        <v>450</v>
      </c>
      <c r="U234" s="325"/>
      <c r="V234" s="325"/>
      <c r="W234" s="325"/>
      <c r="X234" s="324">
        <f>SUM(X233:AA233)</f>
        <v>390</v>
      </c>
      <c r="Y234" s="325"/>
      <c r="Z234" s="325"/>
      <c r="AA234" s="325"/>
      <c r="AB234" s="324">
        <f>SUM(AB233:AE233)</f>
        <v>390</v>
      </c>
      <c r="AC234" s="325"/>
      <c r="AD234" s="325"/>
      <c r="AE234" s="325"/>
      <c r="AF234" s="324">
        <f>SUM(AF233:AI233)</f>
        <v>315</v>
      </c>
      <c r="AG234" s="325"/>
      <c r="AH234" s="325"/>
      <c r="AI234" s="325"/>
      <c r="AJ234" s="324">
        <f>SUM(AJ233:AM233)</f>
        <v>120</v>
      </c>
      <c r="AK234" s="325"/>
      <c r="AL234" s="325"/>
      <c r="AM234" s="326"/>
      <c r="AO234" s="204">
        <f>SUM(L234:AM234)</f>
        <v>2295</v>
      </c>
      <c r="AP234" s="204"/>
      <c r="AQ234" s="204"/>
      <c r="AR234" s="204"/>
      <c r="AS234" s="204"/>
      <c r="AT234" s="204"/>
    </row>
    <row r="235" spans="1:46" s="79" customFormat="1" x14ac:dyDescent="0.25">
      <c r="A235" s="310"/>
      <c r="B235" s="311"/>
      <c r="C235" s="312"/>
      <c r="D235" s="338" t="s">
        <v>18</v>
      </c>
      <c r="E235" s="219"/>
      <c r="F235" s="339"/>
      <c r="G235" s="345" t="s">
        <v>19</v>
      </c>
      <c r="H235" s="254"/>
      <c r="I235" s="254"/>
      <c r="J235" s="254"/>
      <c r="K235" s="255"/>
      <c r="L235" s="346">
        <f>L181</f>
        <v>2</v>
      </c>
      <c r="M235" s="347"/>
      <c r="N235" s="347"/>
      <c r="O235" s="348"/>
      <c r="P235" s="346">
        <f t="shared" ref="P235" si="45">P181</f>
        <v>2</v>
      </c>
      <c r="Q235" s="347"/>
      <c r="R235" s="347"/>
      <c r="S235" s="348"/>
      <c r="T235" s="346">
        <f t="shared" ref="T235" si="46">T181</f>
        <v>4</v>
      </c>
      <c r="U235" s="347"/>
      <c r="V235" s="347"/>
      <c r="W235" s="348"/>
      <c r="X235" s="346">
        <f t="shared" ref="X235" si="47">X181</f>
        <v>4</v>
      </c>
      <c r="Y235" s="347"/>
      <c r="Z235" s="347"/>
      <c r="AA235" s="348"/>
      <c r="AB235" s="346">
        <f t="shared" ref="AB235" si="48">AB181</f>
        <v>4</v>
      </c>
      <c r="AC235" s="347"/>
      <c r="AD235" s="347"/>
      <c r="AE235" s="348"/>
      <c r="AF235" s="346">
        <f t="shared" ref="AF235" si="49">AF181</f>
        <v>4</v>
      </c>
      <c r="AG235" s="347"/>
      <c r="AH235" s="347"/>
      <c r="AI235" s="348"/>
      <c r="AJ235" s="346">
        <f t="shared" ref="AJ235" si="50">AJ181</f>
        <v>0</v>
      </c>
      <c r="AK235" s="347"/>
      <c r="AL235" s="347"/>
      <c r="AM235" s="348"/>
      <c r="AO235" s="204">
        <f>SUM(L235:AM235)</f>
        <v>20</v>
      </c>
      <c r="AP235" s="204"/>
      <c r="AQ235" s="204"/>
      <c r="AR235" s="204"/>
      <c r="AS235" s="204"/>
      <c r="AT235" s="204"/>
    </row>
    <row r="236" spans="1:46" s="79" customFormat="1" x14ac:dyDescent="0.25">
      <c r="A236" s="310"/>
      <c r="B236" s="311"/>
      <c r="C236" s="312"/>
      <c r="D236" s="340"/>
      <c r="E236" s="224"/>
      <c r="F236" s="341"/>
      <c r="G236" s="330" t="s">
        <v>20</v>
      </c>
      <c r="H236" s="331"/>
      <c r="I236" s="331"/>
      <c r="J236" s="331"/>
      <c r="K236" s="332"/>
      <c r="L236" s="366">
        <f>L182+3</f>
        <v>11</v>
      </c>
      <c r="M236" s="367"/>
      <c r="N236" s="367"/>
      <c r="O236" s="368"/>
      <c r="P236" s="366">
        <f>P182+10</f>
        <v>15</v>
      </c>
      <c r="Q236" s="367"/>
      <c r="R236" s="367"/>
      <c r="S236" s="368"/>
      <c r="T236" s="366">
        <f>T182+3</f>
        <v>14</v>
      </c>
      <c r="U236" s="367"/>
      <c r="V236" s="367"/>
      <c r="W236" s="368"/>
      <c r="X236" s="366">
        <f>X182+2</f>
        <v>13</v>
      </c>
      <c r="Y236" s="367"/>
      <c r="Z236" s="367"/>
      <c r="AA236" s="368"/>
      <c r="AB236" s="366">
        <f>AB182+3</f>
        <v>12</v>
      </c>
      <c r="AC236" s="367"/>
      <c r="AD236" s="367"/>
      <c r="AE236" s="368"/>
      <c r="AF236" s="366">
        <f>AF182+2</f>
        <v>9</v>
      </c>
      <c r="AG236" s="367"/>
      <c r="AH236" s="367"/>
      <c r="AI236" s="368"/>
      <c r="AJ236" s="366">
        <f>AJ182+4</f>
        <v>7</v>
      </c>
      <c r="AK236" s="367"/>
      <c r="AL236" s="367"/>
      <c r="AM236" s="368"/>
      <c r="AO236" s="204">
        <f>SUM(L236:AM236)</f>
        <v>81</v>
      </c>
      <c r="AP236" s="204"/>
      <c r="AQ236" s="204"/>
      <c r="AR236" s="204"/>
      <c r="AS236" s="204"/>
      <c r="AT236" s="204"/>
    </row>
    <row r="237" spans="1:46" s="79" customFormat="1" ht="13.8" thickBot="1" x14ac:dyDescent="0.3">
      <c r="A237" s="310"/>
      <c r="B237" s="311"/>
      <c r="C237" s="312"/>
      <c r="D237" s="342"/>
      <c r="E237" s="343"/>
      <c r="F237" s="344"/>
      <c r="G237" s="330" t="s">
        <v>36</v>
      </c>
      <c r="H237" s="331"/>
      <c r="I237" s="331"/>
      <c r="J237" s="331"/>
      <c r="K237" s="332"/>
      <c r="L237" s="333">
        <v>30</v>
      </c>
      <c r="M237" s="333"/>
      <c r="N237" s="333"/>
      <c r="O237" s="333"/>
      <c r="P237" s="333">
        <v>30</v>
      </c>
      <c r="Q237" s="333"/>
      <c r="R237" s="333"/>
      <c r="S237" s="333"/>
      <c r="T237" s="333">
        <v>30</v>
      </c>
      <c r="U237" s="333"/>
      <c r="V237" s="333"/>
      <c r="W237" s="333"/>
      <c r="X237" s="333">
        <v>30</v>
      </c>
      <c r="Y237" s="333"/>
      <c r="Z237" s="333"/>
      <c r="AA237" s="333"/>
      <c r="AB237" s="333">
        <v>30</v>
      </c>
      <c r="AC237" s="333"/>
      <c r="AD237" s="333"/>
      <c r="AE237" s="333"/>
      <c r="AF237" s="333">
        <v>30</v>
      </c>
      <c r="AG237" s="333"/>
      <c r="AH237" s="333"/>
      <c r="AI237" s="333"/>
      <c r="AJ237" s="333">
        <v>30</v>
      </c>
      <c r="AK237" s="333"/>
      <c r="AL237" s="333"/>
      <c r="AM237" s="333"/>
      <c r="AO237" s="204">
        <f>SUM(L237:AM237)</f>
        <v>210</v>
      </c>
      <c r="AP237" s="204"/>
      <c r="AQ237" s="204"/>
      <c r="AR237" s="204"/>
      <c r="AS237" s="204"/>
      <c r="AT237" s="204"/>
    </row>
    <row r="238" spans="1:46" s="79" customFormat="1" x14ac:dyDescent="0.25">
      <c r="A238" s="116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  <c r="Q238" s="117"/>
      <c r="R238" s="117"/>
      <c r="S238" s="117"/>
      <c r="T238" s="117"/>
      <c r="U238" s="77"/>
      <c r="V238" s="117"/>
      <c r="W238" s="117"/>
      <c r="X238" s="117"/>
      <c r="Y238" s="117"/>
      <c r="Z238" s="77"/>
      <c r="AA238" s="78"/>
      <c r="AB238" s="118"/>
      <c r="AC238" s="117"/>
      <c r="AD238" s="117"/>
      <c r="AE238" s="117"/>
      <c r="AF238" s="117"/>
      <c r="AG238" s="117"/>
      <c r="AH238" s="117"/>
      <c r="AI238" s="117"/>
      <c r="AJ238" s="117"/>
      <c r="AK238" s="117"/>
      <c r="AL238" s="117"/>
      <c r="AM238" s="119"/>
      <c r="AO238" s="204"/>
      <c r="AP238" s="204"/>
      <c r="AQ238" s="204"/>
      <c r="AR238" s="204"/>
      <c r="AS238" s="204"/>
      <c r="AT238" s="204"/>
    </row>
    <row r="239" spans="1:46" s="79" customFormat="1" ht="13.8" x14ac:dyDescent="0.25">
      <c r="A239" s="120" t="s">
        <v>66</v>
      </c>
      <c r="B239" s="121"/>
      <c r="C239" s="121"/>
      <c r="D239" s="121"/>
      <c r="E239" s="121"/>
      <c r="F239" s="121"/>
      <c r="G239" s="121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1"/>
      <c r="AB239" s="122"/>
      <c r="AC239" s="80" t="str">
        <f>AC78</f>
        <v>Obowiązuje od roku akademickiego: 2020/2021</v>
      </c>
      <c r="AD239" s="80"/>
      <c r="AE239" s="80"/>
      <c r="AF239" s="80"/>
      <c r="AG239" s="80"/>
      <c r="AH239" s="80"/>
      <c r="AI239" s="80"/>
      <c r="AJ239" s="80"/>
      <c r="AK239" s="80"/>
      <c r="AL239" s="80"/>
      <c r="AM239" s="81"/>
      <c r="AO239" s="204"/>
      <c r="AP239" s="204"/>
      <c r="AQ239" s="204"/>
      <c r="AR239" s="204"/>
      <c r="AS239" s="204"/>
      <c r="AT239" s="204"/>
    </row>
    <row r="240" spans="1:46" s="79" customFormat="1" ht="15" x14ac:dyDescent="0.25">
      <c r="A240" s="41"/>
      <c r="B240" s="2" t="str">
        <f>B79</f>
        <v>1. Studenta obowiązuje na I roku udział we wszystkich zajęciach, na latach wyższych udział we wszystkich ćwiczeniach (audytoryjne, laboratoryjne, projektowe i seminaria)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121"/>
      <c r="R240" s="121"/>
      <c r="S240" s="121"/>
      <c r="T240" s="123"/>
      <c r="U240" s="123"/>
      <c r="V240" s="123"/>
      <c r="W240" s="123"/>
      <c r="X240" s="121"/>
      <c r="Y240" s="121"/>
      <c r="Z240" s="80"/>
      <c r="AA240" s="81"/>
      <c r="AB240" s="124"/>
      <c r="AC240" s="121"/>
      <c r="AD240" s="123"/>
      <c r="AE240" s="123"/>
      <c r="AF240" s="80"/>
      <c r="AG240" s="80"/>
      <c r="AH240" s="80"/>
      <c r="AI240" s="80"/>
      <c r="AJ240" s="80"/>
      <c r="AK240" s="85"/>
      <c r="AL240" s="85"/>
      <c r="AM240" s="125"/>
      <c r="AO240" s="204"/>
      <c r="AP240" s="204"/>
      <c r="AQ240" s="204"/>
      <c r="AR240" s="204"/>
      <c r="AS240" s="204"/>
      <c r="AT240" s="204"/>
    </row>
    <row r="241" spans="1:46" s="79" customFormat="1" ht="15" x14ac:dyDescent="0.25">
      <c r="A241" s="41"/>
      <c r="B241" s="179" t="str">
        <f t="shared" ref="B241:B246" si="51">B80</f>
        <v>2. Język obcy kontynuowany do wyboru spośród: 1. angielski, 2. niemiecki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126"/>
      <c r="R241" s="126"/>
      <c r="S241" s="126"/>
      <c r="T241" s="127"/>
      <c r="U241" s="128"/>
      <c r="V241" s="127"/>
      <c r="W241" s="127"/>
      <c r="X241" s="80"/>
      <c r="Y241" s="80"/>
      <c r="Z241" s="80"/>
      <c r="AA241" s="81"/>
      <c r="AB241" s="122"/>
      <c r="AC241" s="128" t="s">
        <v>21</v>
      </c>
      <c r="AD241" s="126"/>
      <c r="AE241" s="126"/>
      <c r="AF241" s="127"/>
      <c r="AG241" s="129"/>
      <c r="AH241" s="80"/>
      <c r="AI241" s="80"/>
      <c r="AJ241" s="129"/>
      <c r="AK241" s="129"/>
      <c r="AL241" s="129"/>
      <c r="AM241" s="81"/>
      <c r="AO241" s="204"/>
      <c r="AP241" s="204"/>
      <c r="AQ241" s="204"/>
      <c r="AR241" s="204"/>
      <c r="AS241" s="204"/>
      <c r="AT241" s="204"/>
    </row>
    <row r="242" spans="1:46" s="79" customFormat="1" ht="15" x14ac:dyDescent="0.25">
      <c r="A242" s="41"/>
      <c r="B242" s="179" t="str">
        <f t="shared" si="51"/>
        <v>3. Przedmioty humanistyczno-społeczno-ekonomiczne do wyboru: 1. Sem. I - Człowiek a środowisko lub Historia nauki i techniki; 2. Sem. VII - Ekonomia i finansowanie w inżynierii środowiska lub</v>
      </c>
      <c r="C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121"/>
      <c r="R242" s="121"/>
      <c r="S242" s="121"/>
      <c r="T242" s="123"/>
      <c r="U242" s="123"/>
      <c r="V242" s="123"/>
      <c r="W242" s="123"/>
      <c r="X242" s="80"/>
      <c r="Y242" s="80"/>
      <c r="Z242" s="80"/>
      <c r="AA242" s="81"/>
      <c r="AB242" s="122"/>
      <c r="AC242" s="127" t="s">
        <v>67</v>
      </c>
      <c r="AD242" s="127" t="s">
        <v>68</v>
      </c>
      <c r="AE242" s="121"/>
      <c r="AF242" s="123"/>
      <c r="AG242" s="80"/>
      <c r="AH242" s="80"/>
      <c r="AI242" s="80"/>
      <c r="AJ242" s="80"/>
      <c r="AK242" s="80"/>
      <c r="AL242" s="80"/>
      <c r="AM242" s="130"/>
      <c r="AO242" s="204"/>
      <c r="AP242" s="204"/>
      <c r="AQ242" s="204"/>
      <c r="AR242" s="204"/>
      <c r="AS242" s="204"/>
      <c r="AT242" s="204"/>
    </row>
    <row r="243" spans="1:46" s="79" customFormat="1" ht="15" x14ac:dyDescent="0.25">
      <c r="A243" s="41"/>
      <c r="B243" s="179" t="str">
        <f t="shared" si="51"/>
        <v xml:space="preserve">   Psychospołeczne aspekty sukcesu zawodowego;</v>
      </c>
      <c r="C243" s="59"/>
      <c r="D243" s="42"/>
      <c r="E243" s="42"/>
      <c r="F243" s="42"/>
      <c r="G243" s="59"/>
      <c r="H243" s="40"/>
      <c r="I243" s="40"/>
      <c r="J243" s="40"/>
      <c r="K243" s="40"/>
      <c r="L243" s="40"/>
      <c r="M243" s="40"/>
      <c r="N243" s="40"/>
      <c r="O243" s="40"/>
      <c r="P243" s="40"/>
      <c r="Q243" s="131"/>
      <c r="R243" s="131"/>
      <c r="S243" s="131"/>
      <c r="T243" s="131"/>
      <c r="U243" s="131"/>
      <c r="V243" s="131"/>
      <c r="W243" s="131"/>
      <c r="X243" s="80"/>
      <c r="Y243" s="80"/>
      <c r="Z243" s="80"/>
      <c r="AA243" s="81"/>
      <c r="AB243" s="122"/>
      <c r="AC243" s="126" t="s">
        <v>69</v>
      </c>
      <c r="AD243" s="126" t="s">
        <v>70</v>
      </c>
      <c r="AE243" s="131"/>
      <c r="AF243" s="131"/>
      <c r="AG243" s="80"/>
      <c r="AH243" s="80"/>
      <c r="AI243" s="80"/>
      <c r="AJ243" s="80"/>
      <c r="AK243" s="80"/>
      <c r="AL243" s="80"/>
      <c r="AM243" s="81"/>
      <c r="AO243" s="204"/>
      <c r="AP243" s="204"/>
      <c r="AQ243" s="204"/>
      <c r="AR243" s="204"/>
      <c r="AS243" s="204"/>
      <c r="AT243" s="204"/>
    </row>
    <row r="244" spans="1:46" s="79" customFormat="1" ht="15" x14ac:dyDescent="0.25">
      <c r="A244" s="41"/>
      <c r="B244" s="179" t="str">
        <f t="shared" si="51"/>
        <v>4. Studenta obowiązuje zaliczenie 4 tygodniowej praktyki ( 2 tyg.pr.zawodowej po roku II - 2 pkt ECTS i 2 tyg.pr.przeddyplomowej po roku III - 2 pkt ECTS).</v>
      </c>
      <c r="C244" s="59"/>
      <c r="D244" s="59"/>
      <c r="E244" s="59"/>
      <c r="F244" s="59"/>
      <c r="G244" s="59"/>
      <c r="H244" s="59"/>
      <c r="I244" s="59"/>
      <c r="J244" s="59"/>
      <c r="K244" s="132"/>
      <c r="L244" s="59"/>
      <c r="M244" s="59"/>
      <c r="N244" s="59"/>
      <c r="O244" s="59"/>
      <c r="P244" s="59"/>
      <c r="Q244" s="133"/>
      <c r="R244" s="133"/>
      <c r="S244" s="133"/>
      <c r="T244" s="133"/>
      <c r="U244" s="121"/>
      <c r="V244" s="121"/>
      <c r="W244" s="121"/>
      <c r="X244" s="80"/>
      <c r="Y244" s="80"/>
      <c r="Z244" s="80"/>
      <c r="AA244" s="81"/>
      <c r="AB244" s="122"/>
      <c r="AC244" s="127" t="s">
        <v>62</v>
      </c>
      <c r="AD244" s="134" t="s">
        <v>71</v>
      </c>
      <c r="AE244" s="121"/>
      <c r="AF244" s="121"/>
      <c r="AG244" s="80"/>
      <c r="AH244" s="80"/>
      <c r="AI244" s="80"/>
      <c r="AJ244" s="80"/>
      <c r="AK244" s="80"/>
      <c r="AL244" s="80"/>
      <c r="AM244" s="81"/>
      <c r="AO244" s="204"/>
      <c r="AP244" s="204"/>
      <c r="AQ244" s="204"/>
      <c r="AR244" s="204"/>
      <c r="AS244" s="204"/>
      <c r="AT244" s="204"/>
    </row>
    <row r="245" spans="1:46" s="79" customFormat="1" ht="15" x14ac:dyDescent="0.25">
      <c r="A245" s="41"/>
      <c r="B245" s="179" t="str">
        <f t="shared" si="51"/>
        <v>5. Student może wybrać alternatywny przedmiot z grupy przedmiotów obieralnych</v>
      </c>
      <c r="C245" s="59"/>
      <c r="D245" s="59"/>
      <c r="E245" s="59"/>
      <c r="F245" s="59"/>
      <c r="G245" s="59"/>
      <c r="H245" s="4"/>
      <c r="I245" s="4"/>
      <c r="J245" s="4"/>
      <c r="K245" s="4"/>
      <c r="L245" s="4"/>
      <c r="M245" s="4"/>
      <c r="N245" s="4"/>
      <c r="O245" s="4"/>
      <c r="P245" s="4"/>
      <c r="Q245" s="121"/>
      <c r="R245" s="121"/>
      <c r="S245" s="121"/>
      <c r="T245" s="121"/>
      <c r="U245" s="121"/>
      <c r="V245" s="121"/>
      <c r="W245" s="121"/>
      <c r="X245" s="80"/>
      <c r="Y245" s="80"/>
      <c r="Z245" s="80"/>
      <c r="AA245" s="81"/>
      <c r="AB245" s="122"/>
      <c r="AC245" s="127" t="s">
        <v>72</v>
      </c>
      <c r="AD245" s="127" t="s">
        <v>73</v>
      </c>
      <c r="AE245" s="121"/>
      <c r="AF245" s="121"/>
      <c r="AG245" s="80"/>
      <c r="AH245" s="80"/>
      <c r="AI245" s="80"/>
      <c r="AJ245" s="80"/>
      <c r="AK245" s="80"/>
      <c r="AL245" s="80"/>
      <c r="AM245" s="81"/>
      <c r="AO245" s="204"/>
      <c r="AP245" s="204"/>
      <c r="AQ245" s="204"/>
      <c r="AR245" s="204"/>
      <c r="AS245" s="204"/>
      <c r="AT245" s="204"/>
    </row>
    <row r="246" spans="1:46" s="79" customFormat="1" ht="15" x14ac:dyDescent="0.25">
      <c r="A246" s="41"/>
      <c r="B246" s="179" t="str">
        <f t="shared" si="51"/>
        <v>6. Student zobowiązany jest do napisania i obrony pracy dyplomowej (15 punktów ECTS)</v>
      </c>
      <c r="C246" s="2"/>
      <c r="D246" s="59"/>
      <c r="E246" s="59"/>
      <c r="F246" s="5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121"/>
      <c r="R246" s="121"/>
      <c r="S246" s="121"/>
      <c r="T246" s="123"/>
      <c r="U246" s="123"/>
      <c r="V246" s="123"/>
      <c r="W246" s="123"/>
      <c r="X246" s="80"/>
      <c r="Y246" s="80"/>
      <c r="Z246" s="80"/>
      <c r="AA246" s="81"/>
      <c r="AB246" s="122"/>
      <c r="AC246" s="127" t="s">
        <v>22</v>
      </c>
      <c r="AD246" s="127" t="s">
        <v>74</v>
      </c>
      <c r="AE246" s="121"/>
      <c r="AF246" s="123"/>
      <c r="AG246" s="80"/>
      <c r="AH246" s="80"/>
      <c r="AI246" s="80"/>
      <c r="AJ246" s="80"/>
      <c r="AK246" s="80"/>
      <c r="AL246" s="80"/>
      <c r="AM246" s="81"/>
      <c r="AO246" s="204"/>
      <c r="AP246" s="204"/>
      <c r="AQ246" s="204"/>
      <c r="AR246" s="204"/>
      <c r="AS246" s="204"/>
      <c r="AT246" s="204"/>
    </row>
    <row r="247" spans="1:46" s="79" customFormat="1" ht="15" x14ac:dyDescent="0.25">
      <c r="A247" s="41"/>
      <c r="B247" s="5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59"/>
      <c r="N247" s="59"/>
      <c r="O247" s="59"/>
      <c r="P247" s="59"/>
      <c r="Q247" s="133"/>
      <c r="R247" s="133"/>
      <c r="S247" s="133"/>
      <c r="T247" s="123"/>
      <c r="U247" s="123"/>
      <c r="V247" s="123"/>
      <c r="W247" s="123"/>
      <c r="X247" s="80"/>
      <c r="Y247" s="80"/>
      <c r="Z247" s="80"/>
      <c r="AA247" s="81"/>
      <c r="AB247" s="122"/>
      <c r="AC247" s="126" t="s">
        <v>75</v>
      </c>
      <c r="AD247" s="126" t="s">
        <v>76</v>
      </c>
      <c r="AE247" s="121"/>
      <c r="AF247" s="123"/>
      <c r="AG247" s="80"/>
      <c r="AH247" s="80"/>
      <c r="AI247" s="80"/>
      <c r="AJ247" s="80"/>
      <c r="AK247" s="80"/>
      <c r="AL247" s="80"/>
      <c r="AM247" s="81"/>
      <c r="AO247" s="204"/>
      <c r="AP247" s="204"/>
      <c r="AQ247" s="204"/>
      <c r="AR247" s="204"/>
      <c r="AS247" s="204"/>
      <c r="AT247" s="204"/>
    </row>
    <row r="248" spans="1:46" s="79" customFormat="1" ht="15" x14ac:dyDescent="0.25">
      <c r="A248" s="41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121"/>
      <c r="R248" s="121"/>
      <c r="S248" s="121"/>
      <c r="T248" s="123"/>
      <c r="U248" s="123"/>
      <c r="V248" s="123"/>
      <c r="W248" s="123"/>
      <c r="X248" s="80"/>
      <c r="Y248" s="80"/>
      <c r="Z248" s="80"/>
      <c r="AA248" s="81"/>
      <c r="AB248" s="122"/>
      <c r="AC248" s="135"/>
      <c r="AD248" s="126" t="s">
        <v>77</v>
      </c>
      <c r="AF248" s="123"/>
      <c r="AG248" s="80"/>
      <c r="AH248" s="80"/>
      <c r="AI248" s="80"/>
      <c r="AJ248" s="80"/>
      <c r="AK248" s="80"/>
      <c r="AL248" s="80"/>
      <c r="AM248" s="81"/>
      <c r="AO248" s="204"/>
      <c r="AP248" s="204"/>
      <c r="AQ248" s="204"/>
      <c r="AR248" s="204"/>
      <c r="AS248" s="204"/>
      <c r="AT248" s="204"/>
    </row>
    <row r="249" spans="1:46" s="79" customFormat="1" ht="14.4" thickBot="1" x14ac:dyDescent="0.3">
      <c r="A249" s="136"/>
      <c r="B249" s="137"/>
      <c r="C249" s="137"/>
      <c r="D249" s="137"/>
      <c r="E249" s="138"/>
      <c r="F249" s="138"/>
      <c r="G249" s="138"/>
      <c r="H249" s="138"/>
      <c r="I249" s="138"/>
      <c r="J249" s="138"/>
      <c r="K249" s="137"/>
      <c r="L249" s="137"/>
      <c r="M249" s="137"/>
      <c r="N249" s="137"/>
      <c r="O249" s="137"/>
      <c r="P249" s="137"/>
      <c r="Q249" s="137"/>
      <c r="R249" s="137"/>
      <c r="S249" s="137"/>
      <c r="T249" s="139"/>
      <c r="U249" s="140"/>
      <c r="V249" s="140"/>
      <c r="W249" s="140"/>
      <c r="X249" s="140"/>
      <c r="Y249" s="140"/>
      <c r="Z249" s="140"/>
      <c r="AA249" s="141"/>
      <c r="AB249" s="334" t="s">
        <v>87</v>
      </c>
      <c r="AC249" s="336"/>
      <c r="AD249" s="336"/>
      <c r="AE249" s="336"/>
      <c r="AF249" s="336"/>
      <c r="AG249" s="336"/>
      <c r="AH249" s="336"/>
      <c r="AI249" s="336"/>
      <c r="AJ249" s="336"/>
      <c r="AK249" s="336"/>
      <c r="AL249" s="336"/>
      <c r="AM249" s="337"/>
      <c r="AO249" s="204"/>
      <c r="AP249" s="204"/>
      <c r="AQ249" s="204"/>
      <c r="AR249" s="204"/>
      <c r="AS249" s="204"/>
      <c r="AT249" s="204"/>
    </row>
  </sheetData>
  <mergeCells count="730">
    <mergeCell ref="A91:C91"/>
    <mergeCell ref="A139:C139"/>
    <mergeCell ref="A198:C198"/>
    <mergeCell ref="B172:C172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71:C171"/>
    <mergeCell ref="B173:C173"/>
    <mergeCell ref="B174:C175"/>
    <mergeCell ref="A142:C142"/>
    <mergeCell ref="A140:C140"/>
    <mergeCell ref="B113:C113"/>
    <mergeCell ref="B115:C116"/>
    <mergeCell ref="A176:C183"/>
    <mergeCell ref="B168:C168"/>
    <mergeCell ref="AF237:AI237"/>
    <mergeCell ref="AB249:AM249"/>
    <mergeCell ref="B14:F14"/>
    <mergeCell ref="B15:F15"/>
    <mergeCell ref="B16:F16"/>
    <mergeCell ref="B17:F17"/>
    <mergeCell ref="B18:F18"/>
    <mergeCell ref="B19:F19"/>
    <mergeCell ref="P29:AA29"/>
    <mergeCell ref="AJ236:AM236"/>
    <mergeCell ref="G237:K237"/>
    <mergeCell ref="AF236:AI236"/>
    <mergeCell ref="X234:AA234"/>
    <mergeCell ref="AB234:AE234"/>
    <mergeCell ref="AF234:AI234"/>
    <mergeCell ref="AJ234:AM234"/>
    <mergeCell ref="D235:F237"/>
    <mergeCell ref="G235:K235"/>
    <mergeCell ref="L235:O235"/>
    <mergeCell ref="P235:S235"/>
    <mergeCell ref="T235:W235"/>
    <mergeCell ref="AJ237:AM237"/>
    <mergeCell ref="AB235:AE235"/>
    <mergeCell ref="L236:O236"/>
    <mergeCell ref="P236:S236"/>
    <mergeCell ref="T236:W236"/>
    <mergeCell ref="X236:AA236"/>
    <mergeCell ref="AB236:AE236"/>
    <mergeCell ref="L237:O237"/>
    <mergeCell ref="P237:S237"/>
    <mergeCell ref="T237:W237"/>
    <mergeCell ref="X237:AA237"/>
    <mergeCell ref="AB237:AE237"/>
    <mergeCell ref="AM231:AM232"/>
    <mergeCell ref="D233:D234"/>
    <mergeCell ref="E233:E234"/>
    <mergeCell ref="F233:F234"/>
    <mergeCell ref="G233:G234"/>
    <mergeCell ref="H233:H234"/>
    <mergeCell ref="X235:AA235"/>
    <mergeCell ref="I233:I234"/>
    <mergeCell ref="J233:J234"/>
    <mergeCell ref="K233:K234"/>
    <mergeCell ref="L234:O234"/>
    <mergeCell ref="P234:S234"/>
    <mergeCell ref="T234:W234"/>
    <mergeCell ref="AF235:AI235"/>
    <mergeCell ref="AJ235:AM235"/>
    <mergeCell ref="AJ230:AM230"/>
    <mergeCell ref="L231:L232"/>
    <mergeCell ref="M231:M232"/>
    <mergeCell ref="N231:N232"/>
    <mergeCell ref="O231:O232"/>
    <mergeCell ref="P231:P232"/>
    <mergeCell ref="Q231:Q232"/>
    <mergeCell ref="R231:R232"/>
    <mergeCell ref="W231:W232"/>
    <mergeCell ref="X231:X232"/>
    <mergeCell ref="Y231:Y232"/>
    <mergeCell ref="Z231:Z232"/>
    <mergeCell ref="AA231:AA232"/>
    <mergeCell ref="AB231:AB232"/>
    <mergeCell ref="AC231:AC232"/>
    <mergeCell ref="AD231:AD232"/>
    <mergeCell ref="AE231:AE232"/>
    <mergeCell ref="AF231:AF232"/>
    <mergeCell ref="AG231:AG232"/>
    <mergeCell ref="AH231:AH232"/>
    <mergeCell ref="AI231:AI232"/>
    <mergeCell ref="AJ231:AJ232"/>
    <mergeCell ref="AK231:AK232"/>
    <mergeCell ref="AL231:AL232"/>
    <mergeCell ref="X229:AA229"/>
    <mergeCell ref="AB229:AE229"/>
    <mergeCell ref="AF229:AI229"/>
    <mergeCell ref="AJ229:AM229"/>
    <mergeCell ref="A230:C237"/>
    <mergeCell ref="D230:D232"/>
    <mergeCell ref="E230:E232"/>
    <mergeCell ref="F230:F232"/>
    <mergeCell ref="G230:G232"/>
    <mergeCell ref="H230:H232"/>
    <mergeCell ref="I230:I232"/>
    <mergeCell ref="J230:J232"/>
    <mergeCell ref="K230:K232"/>
    <mergeCell ref="G236:K236"/>
    <mergeCell ref="L230:O230"/>
    <mergeCell ref="P230:S230"/>
    <mergeCell ref="T230:W230"/>
    <mergeCell ref="X230:AA230"/>
    <mergeCell ref="S231:S232"/>
    <mergeCell ref="T231:T232"/>
    <mergeCell ref="U231:U232"/>
    <mergeCell ref="V231:V232"/>
    <mergeCell ref="AB230:AE230"/>
    <mergeCell ref="AF230:AI230"/>
    <mergeCell ref="B228:C229"/>
    <mergeCell ref="D228:D229"/>
    <mergeCell ref="E228:E229"/>
    <mergeCell ref="F228:F229"/>
    <mergeCell ref="G228:G229"/>
    <mergeCell ref="H228:H229"/>
    <mergeCell ref="I228:I229"/>
    <mergeCell ref="AJ208:AJ209"/>
    <mergeCell ref="AK208:AK209"/>
    <mergeCell ref="AF208:AF209"/>
    <mergeCell ref="AG208:AG209"/>
    <mergeCell ref="AH208:AH209"/>
    <mergeCell ref="AI208:AI209"/>
    <mergeCell ref="X208:X209"/>
    <mergeCell ref="Y208:Y209"/>
    <mergeCell ref="Z208:Z209"/>
    <mergeCell ref="AA208:AA209"/>
    <mergeCell ref="AB208:AB209"/>
    <mergeCell ref="AC208:AC209"/>
    <mergeCell ref="J228:J229"/>
    <mergeCell ref="K228:K229"/>
    <mergeCell ref="L229:O229"/>
    <mergeCell ref="P229:S229"/>
    <mergeCell ref="T229:W229"/>
    <mergeCell ref="AL208:AL209"/>
    <mergeCell ref="AM208:AM209"/>
    <mergeCell ref="B210:C210"/>
    <mergeCell ref="D210:E210"/>
    <mergeCell ref="H210:K210"/>
    <mergeCell ref="L210:AM210"/>
    <mergeCell ref="AD208:AD209"/>
    <mergeCell ref="AE208:AE209"/>
    <mergeCell ref="I207:I209"/>
    <mergeCell ref="J207:J209"/>
    <mergeCell ref="K207:K209"/>
    <mergeCell ref="L207:AM207"/>
    <mergeCell ref="L208:L209"/>
    <mergeCell ref="M208:M209"/>
    <mergeCell ref="N208:N209"/>
    <mergeCell ref="O208:O209"/>
    <mergeCell ref="P208:P209"/>
    <mergeCell ref="Q208:Q209"/>
    <mergeCell ref="R208:R209"/>
    <mergeCell ref="S208:S209"/>
    <mergeCell ref="T208:T209"/>
    <mergeCell ref="U208:U209"/>
    <mergeCell ref="V208:V209"/>
    <mergeCell ref="W208:W209"/>
    <mergeCell ref="A201:C201"/>
    <mergeCell ref="AB201:AM201"/>
    <mergeCell ref="A202:C202"/>
    <mergeCell ref="AB202:AM202"/>
    <mergeCell ref="A203:C203"/>
    <mergeCell ref="AB203:AM203"/>
    <mergeCell ref="A205:A209"/>
    <mergeCell ref="B205:C209"/>
    <mergeCell ref="D205:F206"/>
    <mergeCell ref="G205:K205"/>
    <mergeCell ref="L205:AM205"/>
    <mergeCell ref="G206:G209"/>
    <mergeCell ref="H206:K206"/>
    <mergeCell ref="L206:O206"/>
    <mergeCell ref="P206:S206"/>
    <mergeCell ref="T206:W206"/>
    <mergeCell ref="X206:AA206"/>
    <mergeCell ref="AB206:AE206"/>
    <mergeCell ref="AF206:AI206"/>
    <mergeCell ref="AJ206:AM206"/>
    <mergeCell ref="D207:D209"/>
    <mergeCell ref="E207:E209"/>
    <mergeCell ref="F207:F209"/>
    <mergeCell ref="H207:H209"/>
    <mergeCell ref="K176:K178"/>
    <mergeCell ref="D181:F183"/>
    <mergeCell ref="G183:K183"/>
    <mergeCell ref="AF181:AI181"/>
    <mergeCell ref="AJ181:AM181"/>
    <mergeCell ref="AF182:AI182"/>
    <mergeCell ref="AJ182:AM182"/>
    <mergeCell ref="AF183:AI183"/>
    <mergeCell ref="AJ183:AM183"/>
    <mergeCell ref="P183:S183"/>
    <mergeCell ref="T183:W183"/>
    <mergeCell ref="X183:AA183"/>
    <mergeCell ref="AB183:AE183"/>
    <mergeCell ref="L181:O181"/>
    <mergeCell ref="P181:S181"/>
    <mergeCell ref="T181:W181"/>
    <mergeCell ref="X181:AA181"/>
    <mergeCell ref="AB181:AE181"/>
    <mergeCell ref="G182:K182"/>
    <mergeCell ref="L182:O182"/>
    <mergeCell ref="P182:S182"/>
    <mergeCell ref="T182:W182"/>
    <mergeCell ref="X182:AA182"/>
    <mergeCell ref="AB182:AE182"/>
    <mergeCell ref="A199:C199"/>
    <mergeCell ref="AB199:AM199"/>
    <mergeCell ref="A200:C200"/>
    <mergeCell ref="AB200:AM200"/>
    <mergeCell ref="AB195:AM195"/>
    <mergeCell ref="A196:C196"/>
    <mergeCell ref="D196:AA197"/>
    <mergeCell ref="AB196:AM196"/>
    <mergeCell ref="A197:C197"/>
    <mergeCell ref="AB197:AM197"/>
    <mergeCell ref="G181:K181"/>
    <mergeCell ref="L183:O183"/>
    <mergeCell ref="AL177:AL178"/>
    <mergeCell ref="AM177:AM178"/>
    <mergeCell ref="D179:D180"/>
    <mergeCell ref="E179:E180"/>
    <mergeCell ref="F179:F180"/>
    <mergeCell ref="G179:G180"/>
    <mergeCell ref="H179:H180"/>
    <mergeCell ref="I179:I180"/>
    <mergeCell ref="J179:J180"/>
    <mergeCell ref="K179:K180"/>
    <mergeCell ref="L180:O180"/>
    <mergeCell ref="P180:S180"/>
    <mergeCell ref="T180:W180"/>
    <mergeCell ref="X180:AA180"/>
    <mergeCell ref="AB180:AE180"/>
    <mergeCell ref="AF180:AI180"/>
    <mergeCell ref="AJ180:AM180"/>
    <mergeCell ref="D176:D178"/>
    <mergeCell ref="E176:E178"/>
    <mergeCell ref="F176:F178"/>
    <mergeCell ref="G176:G178"/>
    <mergeCell ref="H176:H178"/>
    <mergeCell ref="I176:I178"/>
    <mergeCell ref="J176:J178"/>
    <mergeCell ref="AF176:AI176"/>
    <mergeCell ref="AJ176:AM176"/>
    <mergeCell ref="L177:L178"/>
    <mergeCell ref="M177:M178"/>
    <mergeCell ref="N177:N178"/>
    <mergeCell ref="O177:O178"/>
    <mergeCell ref="P177:P178"/>
    <mergeCell ref="Q177:Q178"/>
    <mergeCell ref="V177:V178"/>
    <mergeCell ref="W177:W178"/>
    <mergeCell ref="X177:X178"/>
    <mergeCell ref="Y177:Y178"/>
    <mergeCell ref="Z177:Z178"/>
    <mergeCell ref="AA177:AA178"/>
    <mergeCell ref="AB177:AB178"/>
    <mergeCell ref="AC177:AC178"/>
    <mergeCell ref="AD177:AD178"/>
    <mergeCell ref="AE177:AE178"/>
    <mergeCell ref="AF177:AF178"/>
    <mergeCell ref="AG177:AG178"/>
    <mergeCell ref="AH177:AH178"/>
    <mergeCell ref="AI177:AI178"/>
    <mergeCell ref="AJ177:AJ178"/>
    <mergeCell ref="AK177:AK178"/>
    <mergeCell ref="L176:O176"/>
    <mergeCell ref="P176:S176"/>
    <mergeCell ref="T176:W176"/>
    <mergeCell ref="R177:R178"/>
    <mergeCell ref="S177:S178"/>
    <mergeCell ref="T177:T178"/>
    <mergeCell ref="U177:U178"/>
    <mergeCell ref="X176:AA176"/>
    <mergeCell ref="AB176:AE176"/>
    <mergeCell ref="P175:S175"/>
    <mergeCell ref="T175:W175"/>
    <mergeCell ref="X175:AA175"/>
    <mergeCell ref="AB175:AE175"/>
    <mergeCell ref="AF175:AI175"/>
    <mergeCell ref="AJ175:AM175"/>
    <mergeCell ref="AJ172:AM172"/>
    <mergeCell ref="B152:C152"/>
    <mergeCell ref="B153:C153"/>
    <mergeCell ref="B154:C154"/>
    <mergeCell ref="B165:C165"/>
    <mergeCell ref="B166:C166"/>
    <mergeCell ref="B167:C167"/>
    <mergeCell ref="B169:C169"/>
    <mergeCell ref="B170:C170"/>
    <mergeCell ref="D174:D175"/>
    <mergeCell ref="E174:E175"/>
    <mergeCell ref="F174:F175"/>
    <mergeCell ref="G174:G175"/>
    <mergeCell ref="H174:H175"/>
    <mergeCell ref="I174:I175"/>
    <mergeCell ref="J174:J175"/>
    <mergeCell ref="K174:K175"/>
    <mergeCell ref="L175:O175"/>
    <mergeCell ref="AJ149:AJ150"/>
    <mergeCell ref="AK149:AK150"/>
    <mergeCell ref="AL149:AL150"/>
    <mergeCell ref="AM149:AM150"/>
    <mergeCell ref="B151:C151"/>
    <mergeCell ref="D151:E151"/>
    <mergeCell ref="H151:K151"/>
    <mergeCell ref="L151:AM151"/>
    <mergeCell ref="AD149:AD150"/>
    <mergeCell ref="AE149:AE150"/>
    <mergeCell ref="I148:I150"/>
    <mergeCell ref="J148:J150"/>
    <mergeCell ref="K148:K150"/>
    <mergeCell ref="L148:AM148"/>
    <mergeCell ref="L149:L150"/>
    <mergeCell ref="M149:M150"/>
    <mergeCell ref="N149:N150"/>
    <mergeCell ref="O149:O150"/>
    <mergeCell ref="P149:P150"/>
    <mergeCell ref="Q149:Q150"/>
    <mergeCell ref="R149:R150"/>
    <mergeCell ref="S149:S150"/>
    <mergeCell ref="T149:T150"/>
    <mergeCell ref="U149:U150"/>
    <mergeCell ref="W149:W150"/>
    <mergeCell ref="AF149:AF150"/>
    <mergeCell ref="AG149:AG150"/>
    <mergeCell ref="AH149:AH150"/>
    <mergeCell ref="AI149:AI150"/>
    <mergeCell ref="X149:X150"/>
    <mergeCell ref="Y149:Y150"/>
    <mergeCell ref="Z149:Z150"/>
    <mergeCell ref="AA149:AA150"/>
    <mergeCell ref="AB149:AB150"/>
    <mergeCell ref="AC149:AC150"/>
    <mergeCell ref="AB142:AM142"/>
    <mergeCell ref="A143:C143"/>
    <mergeCell ref="AB143:AM143"/>
    <mergeCell ref="A144:C144"/>
    <mergeCell ref="AB144:AM144"/>
    <mergeCell ref="A146:A150"/>
    <mergeCell ref="B146:C150"/>
    <mergeCell ref="D146:F147"/>
    <mergeCell ref="G146:K146"/>
    <mergeCell ref="L146:AM146"/>
    <mergeCell ref="G147:G150"/>
    <mergeCell ref="H147:K147"/>
    <mergeCell ref="L147:O147"/>
    <mergeCell ref="P147:S147"/>
    <mergeCell ref="T147:W147"/>
    <mergeCell ref="X147:AA147"/>
    <mergeCell ref="AB147:AE147"/>
    <mergeCell ref="AF147:AI147"/>
    <mergeCell ref="AJ147:AM147"/>
    <mergeCell ref="D148:D150"/>
    <mergeCell ref="E148:E150"/>
    <mergeCell ref="F148:F150"/>
    <mergeCell ref="H148:H150"/>
    <mergeCell ref="V149:V150"/>
    <mergeCell ref="AB140:AM140"/>
    <mergeCell ref="A141:C141"/>
    <mergeCell ref="AB141:AM141"/>
    <mergeCell ref="AB136:AM136"/>
    <mergeCell ref="A137:C137"/>
    <mergeCell ref="D137:AA138"/>
    <mergeCell ref="AB137:AM137"/>
    <mergeCell ref="A138:C138"/>
    <mergeCell ref="AB138:AM138"/>
    <mergeCell ref="AF122:AI122"/>
    <mergeCell ref="AJ122:AM122"/>
    <mergeCell ref="AF123:AI123"/>
    <mergeCell ref="AJ123:AM123"/>
    <mergeCell ref="AF124:AI124"/>
    <mergeCell ref="AJ124:AM124"/>
    <mergeCell ref="P124:S124"/>
    <mergeCell ref="T124:W124"/>
    <mergeCell ref="X124:AA124"/>
    <mergeCell ref="AB124:AE124"/>
    <mergeCell ref="D122:F124"/>
    <mergeCell ref="G122:K122"/>
    <mergeCell ref="L122:O122"/>
    <mergeCell ref="P122:S122"/>
    <mergeCell ref="T122:W122"/>
    <mergeCell ref="X122:AA122"/>
    <mergeCell ref="AB122:AE122"/>
    <mergeCell ref="G123:K123"/>
    <mergeCell ref="L123:O123"/>
    <mergeCell ref="P123:S123"/>
    <mergeCell ref="T123:W123"/>
    <mergeCell ref="X123:AA123"/>
    <mergeCell ref="AB123:AE123"/>
    <mergeCell ref="G124:K124"/>
    <mergeCell ref="L124:O124"/>
    <mergeCell ref="AL118:AL119"/>
    <mergeCell ref="AM118:AM119"/>
    <mergeCell ref="D120:D121"/>
    <mergeCell ref="E120:E121"/>
    <mergeCell ref="F120:F121"/>
    <mergeCell ref="G120:G121"/>
    <mergeCell ref="H120:H121"/>
    <mergeCell ref="I120:I121"/>
    <mergeCell ref="J120:J121"/>
    <mergeCell ref="K120:K121"/>
    <mergeCell ref="L121:O121"/>
    <mergeCell ref="P121:S121"/>
    <mergeCell ref="T121:W121"/>
    <mergeCell ref="X121:AA121"/>
    <mergeCell ref="AB121:AE121"/>
    <mergeCell ref="AF121:AI121"/>
    <mergeCell ref="AJ121:AM121"/>
    <mergeCell ref="V118:V119"/>
    <mergeCell ref="W118:W119"/>
    <mergeCell ref="AF117:AI117"/>
    <mergeCell ref="AJ117:AM117"/>
    <mergeCell ref="L118:L119"/>
    <mergeCell ref="M118:M119"/>
    <mergeCell ref="N118:N119"/>
    <mergeCell ref="O118:O119"/>
    <mergeCell ref="P118:P119"/>
    <mergeCell ref="Q118:Q119"/>
    <mergeCell ref="R118:R119"/>
    <mergeCell ref="S118:S119"/>
    <mergeCell ref="X118:X119"/>
    <mergeCell ref="Y118:Y119"/>
    <mergeCell ref="Z118:Z119"/>
    <mergeCell ref="AA118:AA119"/>
    <mergeCell ref="AB118:AB119"/>
    <mergeCell ref="AC118:AC119"/>
    <mergeCell ref="AD118:AD119"/>
    <mergeCell ref="AE118:AE119"/>
    <mergeCell ref="AF118:AF119"/>
    <mergeCell ref="AG118:AG119"/>
    <mergeCell ref="AH118:AH119"/>
    <mergeCell ref="AI118:AI119"/>
    <mergeCell ref="AJ118:AJ119"/>
    <mergeCell ref="AK118:AK119"/>
    <mergeCell ref="K115:K116"/>
    <mergeCell ref="L116:O116"/>
    <mergeCell ref="P116:S116"/>
    <mergeCell ref="T116:W116"/>
    <mergeCell ref="X116:AA116"/>
    <mergeCell ref="AB116:AE116"/>
    <mergeCell ref="AF116:AI116"/>
    <mergeCell ref="AJ116:AM116"/>
    <mergeCell ref="A117:C124"/>
    <mergeCell ref="D117:D119"/>
    <mergeCell ref="E117:E119"/>
    <mergeCell ref="F117:F119"/>
    <mergeCell ref="G117:G119"/>
    <mergeCell ref="H117:H119"/>
    <mergeCell ref="I117:I119"/>
    <mergeCell ref="J117:J119"/>
    <mergeCell ref="K117:K119"/>
    <mergeCell ref="L117:O117"/>
    <mergeCell ref="P117:S117"/>
    <mergeCell ref="T117:W117"/>
    <mergeCell ref="X117:AA117"/>
    <mergeCell ref="AB117:AE117"/>
    <mergeCell ref="T118:T119"/>
    <mergeCell ref="U118:U119"/>
    <mergeCell ref="D115:D116"/>
    <mergeCell ref="E115:E116"/>
    <mergeCell ref="F115:F116"/>
    <mergeCell ref="G115:G116"/>
    <mergeCell ref="H115:H116"/>
    <mergeCell ref="I115:I116"/>
    <mergeCell ref="J115:J116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AJ101:AJ102"/>
    <mergeCell ref="AK101:AK102"/>
    <mergeCell ref="AL101:AL102"/>
    <mergeCell ref="AM101:AM102"/>
    <mergeCell ref="B103:C103"/>
    <mergeCell ref="D103:E103"/>
    <mergeCell ref="H103:K103"/>
    <mergeCell ref="L103:AM103"/>
    <mergeCell ref="AD101:AD102"/>
    <mergeCell ref="AE101:AE102"/>
    <mergeCell ref="F100:F102"/>
    <mergeCell ref="H100:H102"/>
    <mergeCell ref="I100:I102"/>
    <mergeCell ref="J100:J102"/>
    <mergeCell ref="K100:K102"/>
    <mergeCell ref="L100:AM100"/>
    <mergeCell ref="L101:L102"/>
    <mergeCell ref="M101:M102"/>
    <mergeCell ref="N101:N102"/>
    <mergeCell ref="O101:O102"/>
    <mergeCell ref="P101:P102"/>
    <mergeCell ref="Q101:Q102"/>
    <mergeCell ref="R101:R102"/>
    <mergeCell ref="S101:S102"/>
    <mergeCell ref="T101:T102"/>
    <mergeCell ref="U101:U102"/>
    <mergeCell ref="V101:V102"/>
    <mergeCell ref="W101:W102"/>
    <mergeCell ref="AF101:AF102"/>
    <mergeCell ref="Z101:Z102"/>
    <mergeCell ref="AA101:AA102"/>
    <mergeCell ref="AB101:AB102"/>
    <mergeCell ref="AC101:AC102"/>
    <mergeCell ref="AG101:AG102"/>
    <mergeCell ref="AH101:AH102"/>
    <mergeCell ref="AI101:AI102"/>
    <mergeCell ref="X101:X102"/>
    <mergeCell ref="Y101:Y102"/>
    <mergeCell ref="A93:C93"/>
    <mergeCell ref="AB93:AM93"/>
    <mergeCell ref="A94:C94"/>
    <mergeCell ref="AB94:AM94"/>
    <mergeCell ref="A95:C95"/>
    <mergeCell ref="AB95:AM95"/>
    <mergeCell ref="A96:C96"/>
    <mergeCell ref="AB96:AM96"/>
    <mergeCell ref="A98:A102"/>
    <mergeCell ref="B98:C102"/>
    <mergeCell ref="D98:F99"/>
    <mergeCell ref="G98:K98"/>
    <mergeCell ref="L98:AM98"/>
    <mergeCell ref="G99:G102"/>
    <mergeCell ref="H99:K99"/>
    <mergeCell ref="L99:O99"/>
    <mergeCell ref="P99:S99"/>
    <mergeCell ref="T99:W99"/>
    <mergeCell ref="X99:AA99"/>
    <mergeCell ref="AB99:AE99"/>
    <mergeCell ref="AF99:AI99"/>
    <mergeCell ref="AJ99:AM99"/>
    <mergeCell ref="D100:D102"/>
    <mergeCell ref="E100:E102"/>
    <mergeCell ref="AJ76:AM76"/>
    <mergeCell ref="AB88:AM88"/>
    <mergeCell ref="A89:C89"/>
    <mergeCell ref="D89:AA90"/>
    <mergeCell ref="AB89:AM89"/>
    <mergeCell ref="A90:C90"/>
    <mergeCell ref="AB90:AM90"/>
    <mergeCell ref="A92:C92"/>
    <mergeCell ref="AB92:AM92"/>
    <mergeCell ref="D74:F76"/>
    <mergeCell ref="G74:K74"/>
    <mergeCell ref="L74:O74"/>
    <mergeCell ref="P74:S74"/>
    <mergeCell ref="T74:W74"/>
    <mergeCell ref="X74:AA74"/>
    <mergeCell ref="AB74:AE74"/>
    <mergeCell ref="AF74:AI74"/>
    <mergeCell ref="AJ74:AM74"/>
    <mergeCell ref="G75:K75"/>
    <mergeCell ref="L75:O75"/>
    <mergeCell ref="P75:S75"/>
    <mergeCell ref="T75:W75"/>
    <mergeCell ref="X75:AA75"/>
    <mergeCell ref="AB75:AE75"/>
    <mergeCell ref="AF75:AI75"/>
    <mergeCell ref="AJ75:AM75"/>
    <mergeCell ref="G76:K76"/>
    <mergeCell ref="L76:O76"/>
    <mergeCell ref="P76:S76"/>
    <mergeCell ref="T76:W76"/>
    <mergeCell ref="X76:AA76"/>
    <mergeCell ref="AB76:AE76"/>
    <mergeCell ref="AF76:AI76"/>
    <mergeCell ref="AI70:AI71"/>
    <mergeCell ref="AJ70:AJ71"/>
    <mergeCell ref="AK70:AK71"/>
    <mergeCell ref="AL70:AL71"/>
    <mergeCell ref="AM70:AM71"/>
    <mergeCell ref="D72:D73"/>
    <mergeCell ref="E72:E73"/>
    <mergeCell ref="F72:F73"/>
    <mergeCell ref="G72:G73"/>
    <mergeCell ref="H72:H73"/>
    <mergeCell ref="I72:I73"/>
    <mergeCell ref="J72:J73"/>
    <mergeCell ref="K72:K73"/>
    <mergeCell ref="L73:O73"/>
    <mergeCell ref="P73:S73"/>
    <mergeCell ref="T73:W73"/>
    <mergeCell ref="X73:AA73"/>
    <mergeCell ref="AB73:AE73"/>
    <mergeCell ref="AF73:AI73"/>
    <mergeCell ref="AJ73:AM73"/>
    <mergeCell ref="Z70:Z71"/>
    <mergeCell ref="AA70:AA71"/>
    <mergeCell ref="AB70:AB71"/>
    <mergeCell ref="AC70:AC71"/>
    <mergeCell ref="AD70:AD71"/>
    <mergeCell ref="AE70:AE71"/>
    <mergeCell ref="AF70:AF71"/>
    <mergeCell ref="AG70:AG71"/>
    <mergeCell ref="AH70:AH71"/>
    <mergeCell ref="M70:M71"/>
    <mergeCell ref="N70:N71"/>
    <mergeCell ref="O70:O71"/>
    <mergeCell ref="P70:P71"/>
    <mergeCell ref="Q70:Q71"/>
    <mergeCell ref="R70:R71"/>
    <mergeCell ref="W70:W71"/>
    <mergeCell ref="X70:X71"/>
    <mergeCell ref="Y70:Y71"/>
    <mergeCell ref="AB68:AE68"/>
    <mergeCell ref="AF68:AI68"/>
    <mergeCell ref="AJ68:AM68"/>
    <mergeCell ref="A69:C76"/>
    <mergeCell ref="D69:D71"/>
    <mergeCell ref="E69:E71"/>
    <mergeCell ref="F69:F71"/>
    <mergeCell ref="G69:G71"/>
    <mergeCell ref="H69:H71"/>
    <mergeCell ref="I69:I71"/>
    <mergeCell ref="J69:J71"/>
    <mergeCell ref="K69:K71"/>
    <mergeCell ref="L69:O69"/>
    <mergeCell ref="P69:S69"/>
    <mergeCell ref="T69:W69"/>
    <mergeCell ref="X69:AA69"/>
    <mergeCell ref="S70:S71"/>
    <mergeCell ref="T70:T71"/>
    <mergeCell ref="U70:U71"/>
    <mergeCell ref="V70:V71"/>
    <mergeCell ref="AB69:AE69"/>
    <mergeCell ref="AF69:AI69"/>
    <mergeCell ref="AJ69:AM69"/>
    <mergeCell ref="L70:L71"/>
    <mergeCell ref="F67:F68"/>
    <mergeCell ref="G67:G68"/>
    <mergeCell ref="H67:H68"/>
    <mergeCell ref="I67:I68"/>
    <mergeCell ref="J67:J68"/>
    <mergeCell ref="K67:K68"/>
    <mergeCell ref="L68:O68"/>
    <mergeCell ref="P68:S68"/>
    <mergeCell ref="T68:W68"/>
    <mergeCell ref="B60:C60"/>
    <mergeCell ref="B61:C61"/>
    <mergeCell ref="B62:C62"/>
    <mergeCell ref="B63:C63"/>
    <mergeCell ref="B64:C64"/>
    <mergeCell ref="B66:C66"/>
    <mergeCell ref="B67:C68"/>
    <mergeCell ref="D67:D68"/>
    <mergeCell ref="E67:E68"/>
    <mergeCell ref="B65:C65"/>
    <mergeCell ref="AJ57:AJ58"/>
    <mergeCell ref="AK57:AK58"/>
    <mergeCell ref="AL57:AL58"/>
    <mergeCell ref="AM57:AM58"/>
    <mergeCell ref="B59:C59"/>
    <mergeCell ref="D59:E59"/>
    <mergeCell ref="H59:K59"/>
    <mergeCell ref="L59:AM59"/>
    <mergeCell ref="AD57:AD58"/>
    <mergeCell ref="AE57:AE58"/>
    <mergeCell ref="I56:I58"/>
    <mergeCell ref="J56:J58"/>
    <mergeCell ref="K56:K58"/>
    <mergeCell ref="L56:AM56"/>
    <mergeCell ref="L57:L58"/>
    <mergeCell ref="M57:M58"/>
    <mergeCell ref="N57:N58"/>
    <mergeCell ref="O57:O58"/>
    <mergeCell ref="P57:P58"/>
    <mergeCell ref="Q57:Q58"/>
    <mergeCell ref="R57:R58"/>
    <mergeCell ref="S57:S58"/>
    <mergeCell ref="T57:T58"/>
    <mergeCell ref="U57:U58"/>
    <mergeCell ref="V57:V58"/>
    <mergeCell ref="W57:W58"/>
    <mergeCell ref="AF57:AF58"/>
    <mergeCell ref="AG57:AG58"/>
    <mergeCell ref="AH57:AH58"/>
    <mergeCell ref="AI57:AI58"/>
    <mergeCell ref="X57:X58"/>
    <mergeCell ref="Y57:Y58"/>
    <mergeCell ref="Z57:Z58"/>
    <mergeCell ref="AA57:AA58"/>
    <mergeCell ref="AB57:AB58"/>
    <mergeCell ref="AC57:AC58"/>
    <mergeCell ref="A50:C50"/>
    <mergeCell ref="AB50:AM50"/>
    <mergeCell ref="A51:C51"/>
    <mergeCell ref="AB51:AM51"/>
    <mergeCell ref="A52:C52"/>
    <mergeCell ref="AB52:AM52"/>
    <mergeCell ref="A54:A58"/>
    <mergeCell ref="B54:C58"/>
    <mergeCell ref="D54:F55"/>
    <mergeCell ref="G54:K54"/>
    <mergeCell ref="L54:AM54"/>
    <mergeCell ref="G55:G58"/>
    <mergeCell ref="H55:K55"/>
    <mergeCell ref="L55:O55"/>
    <mergeCell ref="P55:S55"/>
    <mergeCell ref="T55:W55"/>
    <mergeCell ref="X55:AA55"/>
    <mergeCell ref="AB55:AE55"/>
    <mergeCell ref="AF55:AI55"/>
    <mergeCell ref="AJ55:AM55"/>
    <mergeCell ref="D56:D58"/>
    <mergeCell ref="E56:E58"/>
    <mergeCell ref="F56:F58"/>
    <mergeCell ref="H56:H58"/>
    <mergeCell ref="A45:C45"/>
    <mergeCell ref="D45:AA46"/>
    <mergeCell ref="AB45:AM45"/>
    <mergeCell ref="A46:C46"/>
    <mergeCell ref="AB46:AM46"/>
    <mergeCell ref="A48:C48"/>
    <mergeCell ref="AB48:AM48"/>
    <mergeCell ref="A49:C49"/>
    <mergeCell ref="AB49:AM49"/>
    <mergeCell ref="A47:C47"/>
  </mergeCells>
  <pageMargins left="0.70866141732283472" right="0.70866141732283472" top="0.74803149606299213" bottom="0.74803149606299213" header="0.31496062992125984" footer="0.31496062992125984"/>
  <pageSetup paperSize="9" scale="47" orientation="landscape" horizontalDpi="4294967294" verticalDpi="4294967294" r:id="rId1"/>
  <rowBreaks count="4" manualBreakCount="4">
    <brk id="42" max="38" man="1"/>
    <brk id="88" max="16383" man="1"/>
    <brk id="136" max="16383" man="1"/>
    <brk id="1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plan studiów I st. stacjon.</vt:lpstr>
      <vt:lpstr>'plan studiów I st. stacjon.'!Obszar_wydruku</vt:lpstr>
    </vt:vector>
  </TitlesOfParts>
  <Company>ATR - Bydgoszcz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Biuro Rektora</cp:lastModifiedBy>
  <cp:lastPrinted>2020-04-20T10:53:28Z</cp:lastPrinted>
  <dcterms:created xsi:type="dcterms:W3CDTF">2005-11-04T08:43:51Z</dcterms:created>
  <dcterms:modified xsi:type="dcterms:W3CDTF">2020-06-08T11:40:35Z</dcterms:modified>
</cp:coreProperties>
</file>