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 checkCompatibility="1"/>
  <bookViews>
    <workbookView xWindow="696" yWindow="888" windowWidth="23256" windowHeight="13176" tabRatio="856"/>
  </bookViews>
  <sheets>
    <sheet name="st stacj I st plan VIII" sheetId="13" r:id="rId1"/>
    <sheet name="PKT ECTS" sheetId="14" r:id="rId2"/>
    <sheet name="ECTS roboczy aktualny" sheetId="46" state="hidden" r:id="rId3"/>
  </sheets>
  <definedNames>
    <definedName name="_xlnm.Print_Area" localSheetId="1">'PKT ECTS'!$A$1:$I$194</definedName>
    <definedName name="_xlnm.Print_Area" localSheetId="0">'st stacj I st plan VIII'!$A$2:$AM$419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18" i="14" l="1"/>
  <c r="F192" i="14"/>
  <c r="E191" i="14"/>
  <c r="C191" i="14"/>
  <c r="F179" i="14"/>
  <c r="F178" i="14"/>
  <c r="E178" i="14"/>
  <c r="F166" i="14"/>
  <c r="F165" i="14"/>
  <c r="E165" i="14"/>
  <c r="G177" i="14"/>
  <c r="G190" i="14" s="1"/>
  <c r="G176" i="14"/>
  <c r="G189" i="14" s="1"/>
  <c r="G175" i="14"/>
  <c r="G188" i="14" s="1"/>
  <c r="E164" i="14"/>
  <c r="E177" i="14" s="1"/>
  <c r="E190" i="14" s="1"/>
  <c r="E163" i="14"/>
  <c r="E176" i="14" s="1"/>
  <c r="E189" i="14" s="1"/>
  <c r="E162" i="14"/>
  <c r="E175" i="14" s="1"/>
  <c r="E188" i="14" s="1"/>
  <c r="C164" i="14"/>
  <c r="C177" i="14" s="1"/>
  <c r="C190" i="14" s="1"/>
  <c r="C163" i="14"/>
  <c r="C176" i="14" s="1"/>
  <c r="C189" i="14" s="1"/>
  <c r="C162" i="14"/>
  <c r="C175" i="14" s="1"/>
  <c r="C188" i="14" s="1"/>
  <c r="E131" i="14"/>
  <c r="E130" i="14"/>
  <c r="F129" i="14"/>
  <c r="F153" i="14"/>
  <c r="E152" i="14"/>
  <c r="F151" i="14"/>
  <c r="E151" i="14"/>
  <c r="C153" i="14"/>
  <c r="C152" i="14"/>
  <c r="C151" i="14"/>
  <c r="C131" i="14"/>
  <c r="C130" i="14"/>
  <c r="C129" i="14"/>
  <c r="B128" i="14"/>
  <c r="B150" i="14" s="1"/>
  <c r="B127" i="14"/>
  <c r="B149" i="14" s="1"/>
  <c r="B126" i="14"/>
  <c r="B148" i="14" s="1"/>
  <c r="B125" i="14"/>
  <c r="B147" i="14" s="1"/>
  <c r="G110" i="14"/>
  <c r="G109" i="14"/>
  <c r="G108" i="14"/>
  <c r="G107" i="14"/>
  <c r="F109" i="14"/>
  <c r="E109" i="14"/>
  <c r="E108" i="14"/>
  <c r="F107" i="14"/>
  <c r="E107" i="14"/>
  <c r="G106" i="14"/>
  <c r="G128" i="14" s="1"/>
  <c r="G150" i="14" s="1"/>
  <c r="F106" i="14"/>
  <c r="F128" i="14" s="1"/>
  <c r="F150" i="14" s="1"/>
  <c r="E106" i="14"/>
  <c r="E128" i="14" s="1"/>
  <c r="E150" i="14" s="1"/>
  <c r="G105" i="14"/>
  <c r="G127" i="14" s="1"/>
  <c r="G149" i="14" s="1"/>
  <c r="E105" i="14"/>
  <c r="E127" i="14" s="1"/>
  <c r="E149" i="14" s="1"/>
  <c r="G104" i="14"/>
  <c r="G126" i="14" s="1"/>
  <c r="G148" i="14" s="1"/>
  <c r="F104" i="14"/>
  <c r="F126" i="14" s="1"/>
  <c r="F148" i="14" s="1"/>
  <c r="E104" i="14"/>
  <c r="E126" i="14" s="1"/>
  <c r="E148" i="14" s="1"/>
  <c r="G103" i="14"/>
  <c r="G125" i="14" s="1"/>
  <c r="G147" i="14" s="1"/>
  <c r="F103" i="14"/>
  <c r="F125" i="14" s="1"/>
  <c r="F147" i="14" s="1"/>
  <c r="E103" i="14"/>
  <c r="E125" i="14" s="1"/>
  <c r="E147" i="14" s="1"/>
  <c r="G102" i="14"/>
  <c r="F102" i="14"/>
  <c r="E102" i="14"/>
  <c r="G101" i="14"/>
  <c r="F101" i="14"/>
  <c r="G100" i="14"/>
  <c r="E100" i="14"/>
  <c r="C100" i="14"/>
  <c r="G99" i="14"/>
  <c r="F99" i="14"/>
  <c r="E99" i="14"/>
  <c r="G98" i="14"/>
  <c r="F98" i="14"/>
  <c r="E98" i="14"/>
  <c r="G97" i="14"/>
  <c r="F97" i="14"/>
  <c r="E97" i="14"/>
  <c r="G96" i="14"/>
  <c r="F96" i="14"/>
  <c r="C109" i="14"/>
  <c r="C108" i="14"/>
  <c r="C107" i="14"/>
  <c r="D106" i="14"/>
  <c r="D128" i="14" s="1"/>
  <c r="D150" i="14" s="1"/>
  <c r="C106" i="14"/>
  <c r="C128" i="14" s="1"/>
  <c r="C150" i="14" s="1"/>
  <c r="D105" i="14"/>
  <c r="D127" i="14" s="1"/>
  <c r="D149" i="14" s="1"/>
  <c r="C105" i="14"/>
  <c r="C127" i="14" s="1"/>
  <c r="C149" i="14" s="1"/>
  <c r="D104" i="14"/>
  <c r="D126" i="14" s="1"/>
  <c r="D148" i="14" s="1"/>
  <c r="C104" i="14"/>
  <c r="C126" i="14" s="1"/>
  <c r="C148" i="14" s="1"/>
  <c r="D103" i="14"/>
  <c r="D125" i="14" s="1"/>
  <c r="D147" i="14" s="1"/>
  <c r="C103" i="14"/>
  <c r="C125" i="14" s="1"/>
  <c r="C147" i="14" s="1"/>
  <c r="D102" i="14"/>
  <c r="C102" i="14"/>
  <c r="C101" i="14"/>
  <c r="C99" i="14"/>
  <c r="C98" i="14"/>
  <c r="C97" i="14"/>
  <c r="C96" i="14"/>
  <c r="G88" i="14"/>
  <c r="F88" i="14"/>
  <c r="E88" i="14"/>
  <c r="G87" i="14"/>
  <c r="F87" i="14"/>
  <c r="E87" i="14"/>
  <c r="G86" i="14"/>
  <c r="F86" i="14"/>
  <c r="E86" i="14"/>
  <c r="G85" i="14"/>
  <c r="F85" i="14"/>
  <c r="E85" i="14"/>
  <c r="G84" i="14"/>
  <c r="F84" i="14"/>
  <c r="E84" i="14"/>
  <c r="G83" i="14"/>
  <c r="F83" i="14"/>
  <c r="E83" i="14"/>
  <c r="G82" i="14"/>
  <c r="F82" i="14"/>
  <c r="E82" i="14"/>
  <c r="G81" i="14"/>
  <c r="F81" i="14"/>
  <c r="E81" i="14"/>
  <c r="G80" i="14"/>
  <c r="F80" i="14"/>
  <c r="E80" i="14"/>
  <c r="G79" i="14"/>
  <c r="E79" i="14"/>
  <c r="G78" i="14"/>
  <c r="F78" i="14"/>
  <c r="D88" i="14"/>
  <c r="C88" i="14"/>
  <c r="D87" i="14"/>
  <c r="C87" i="14"/>
  <c r="D86" i="14"/>
  <c r="C86" i="14"/>
  <c r="D85" i="14"/>
  <c r="C85" i="14"/>
  <c r="D84" i="14"/>
  <c r="C84" i="14"/>
  <c r="C83" i="14"/>
  <c r="C82" i="14"/>
  <c r="C81" i="14"/>
  <c r="C80" i="14"/>
  <c r="C79" i="14"/>
  <c r="C78" i="14"/>
  <c r="G70" i="14"/>
  <c r="E70" i="14"/>
  <c r="G69" i="14"/>
  <c r="E69" i="14"/>
  <c r="G68" i="14"/>
  <c r="F68" i="14"/>
  <c r="E68" i="14"/>
  <c r="G67" i="14"/>
  <c r="F67" i="14"/>
  <c r="E67" i="14"/>
  <c r="G66" i="14"/>
  <c r="F66" i="14"/>
  <c r="E66" i="14"/>
  <c r="G65" i="14"/>
  <c r="F65" i="14"/>
  <c r="E65" i="14"/>
  <c r="G64" i="14"/>
  <c r="F64" i="14"/>
  <c r="E64" i="14"/>
  <c r="G63" i="14"/>
  <c r="F63" i="14"/>
  <c r="E63" i="14"/>
  <c r="G62" i="14"/>
  <c r="F62" i="14"/>
  <c r="E62" i="14"/>
  <c r="G61" i="14"/>
  <c r="F61" i="14"/>
  <c r="F60" i="14"/>
  <c r="G59" i="14"/>
  <c r="F59" i="14"/>
  <c r="C71" i="14"/>
  <c r="C70" i="14"/>
  <c r="C69" i="14"/>
  <c r="C68" i="14"/>
  <c r="C67" i="14"/>
  <c r="C66" i="14"/>
  <c r="C65" i="14"/>
  <c r="C64" i="14"/>
  <c r="C63" i="14"/>
  <c r="C62" i="14"/>
  <c r="C61" i="14"/>
  <c r="C60" i="14"/>
  <c r="C59" i="14"/>
  <c r="G52" i="14"/>
  <c r="F52" i="14"/>
  <c r="E52" i="14"/>
  <c r="G51" i="14"/>
  <c r="F51" i="14"/>
  <c r="E51" i="14"/>
  <c r="G50" i="14"/>
  <c r="F50" i="14"/>
  <c r="E50" i="14"/>
  <c r="G49" i="14"/>
  <c r="F49" i="14"/>
  <c r="E49" i="14"/>
  <c r="G48" i="14"/>
  <c r="F48" i="14"/>
  <c r="E48" i="14"/>
  <c r="G47" i="14"/>
  <c r="F47" i="14"/>
  <c r="E47" i="14"/>
  <c r="C47" i="14"/>
  <c r="G46" i="14"/>
  <c r="E46" i="14"/>
  <c r="G44" i="14"/>
  <c r="F45" i="14"/>
  <c r="F44" i="14"/>
  <c r="C52" i="14"/>
  <c r="C51" i="14"/>
  <c r="C50" i="14"/>
  <c r="C49" i="14"/>
  <c r="C48" i="14"/>
  <c r="C46" i="14"/>
  <c r="C45" i="14"/>
  <c r="C44" i="14"/>
  <c r="G32" i="14"/>
  <c r="G37" i="14"/>
  <c r="E37" i="14"/>
  <c r="G36" i="14"/>
  <c r="F36" i="14"/>
  <c r="E36" i="14"/>
  <c r="G35" i="14"/>
  <c r="E35" i="14"/>
  <c r="E34" i="14"/>
  <c r="G33" i="14"/>
  <c r="F33" i="14"/>
  <c r="F32" i="14"/>
  <c r="E33" i="14"/>
  <c r="G34" i="14"/>
  <c r="E32" i="14"/>
  <c r="G31" i="14"/>
  <c r="F31" i="14"/>
  <c r="E31" i="14"/>
  <c r="G30" i="14"/>
  <c r="F30" i="14"/>
  <c r="E30" i="14"/>
  <c r="G29" i="14"/>
  <c r="F29" i="14"/>
  <c r="G28" i="14"/>
  <c r="F28" i="14"/>
  <c r="E28" i="14"/>
  <c r="G27" i="14"/>
  <c r="F27" i="14"/>
  <c r="E27" i="14"/>
  <c r="G20" i="14"/>
  <c r="G19" i="14"/>
  <c r="F20" i="14"/>
  <c r="F19" i="14"/>
  <c r="E20" i="14"/>
  <c r="E19" i="14"/>
  <c r="G18" i="14"/>
  <c r="G16" i="14"/>
  <c r="G15" i="14"/>
  <c r="F18" i="14"/>
  <c r="E17" i="14"/>
  <c r="F16" i="14"/>
  <c r="E16" i="14"/>
  <c r="F15" i="14"/>
  <c r="E15" i="14"/>
  <c r="G14" i="14"/>
  <c r="F14" i="14"/>
  <c r="E14" i="14"/>
  <c r="G13" i="14"/>
  <c r="E13" i="14"/>
  <c r="G12" i="14"/>
  <c r="F12" i="14"/>
  <c r="E12" i="14"/>
  <c r="C37" i="14"/>
  <c r="C36" i="14"/>
  <c r="C35" i="14"/>
  <c r="C34" i="14"/>
  <c r="C33" i="14"/>
  <c r="C32" i="14"/>
  <c r="C31" i="14"/>
  <c r="C30" i="14"/>
  <c r="C29" i="14"/>
  <c r="C28" i="14"/>
  <c r="C27" i="14"/>
  <c r="C20" i="14"/>
  <c r="C19" i="14"/>
  <c r="C18" i="14"/>
  <c r="C17" i="14"/>
  <c r="C16" i="14"/>
  <c r="C15" i="14"/>
  <c r="C14" i="14"/>
  <c r="C13" i="14"/>
  <c r="C12" i="14"/>
  <c r="G17" i="14"/>
  <c r="G38" i="14" l="1"/>
  <c r="AR349" i="13"/>
  <c r="AS349" i="13"/>
  <c r="P105" i="13" l="1"/>
  <c r="P177" i="13" s="1"/>
  <c r="H390" i="13" l="1"/>
  <c r="I390" i="13"/>
  <c r="J390" i="13"/>
  <c r="K390" i="13"/>
  <c r="H391" i="13"/>
  <c r="I391" i="13"/>
  <c r="J391" i="13"/>
  <c r="K391" i="13"/>
  <c r="H393" i="13"/>
  <c r="I393" i="13"/>
  <c r="J393" i="13"/>
  <c r="K393" i="13"/>
  <c r="H394" i="13"/>
  <c r="I394" i="13"/>
  <c r="J394" i="13"/>
  <c r="K394" i="13"/>
  <c r="H395" i="13"/>
  <c r="I395" i="13"/>
  <c r="J395" i="13"/>
  <c r="K395" i="13"/>
  <c r="I392" i="13"/>
  <c r="J392" i="13"/>
  <c r="K392" i="13"/>
  <c r="H344" i="13"/>
  <c r="I344" i="13"/>
  <c r="J344" i="13"/>
  <c r="K344" i="13"/>
  <c r="H345" i="13"/>
  <c r="I345" i="13"/>
  <c r="J345" i="13"/>
  <c r="K345" i="13"/>
  <c r="H347" i="13"/>
  <c r="I347" i="13"/>
  <c r="J347" i="13"/>
  <c r="K347" i="13"/>
  <c r="H348" i="13"/>
  <c r="I348" i="13"/>
  <c r="J348" i="13"/>
  <c r="K348" i="13"/>
  <c r="H349" i="13"/>
  <c r="I349" i="13"/>
  <c r="J349" i="13"/>
  <c r="K349" i="13"/>
  <c r="I346" i="13"/>
  <c r="J346" i="13"/>
  <c r="K346" i="13"/>
  <c r="H299" i="13"/>
  <c r="I299" i="13"/>
  <c r="J299" i="13"/>
  <c r="K299" i="13"/>
  <c r="H300" i="13"/>
  <c r="I300" i="13"/>
  <c r="J300" i="13"/>
  <c r="K300" i="13"/>
  <c r="H301" i="13"/>
  <c r="I301" i="13"/>
  <c r="J301" i="13"/>
  <c r="K301" i="13"/>
  <c r="H302" i="13"/>
  <c r="I302" i="13"/>
  <c r="J302" i="13"/>
  <c r="K302" i="13"/>
  <c r="H303" i="13"/>
  <c r="I303" i="13"/>
  <c r="J303" i="13"/>
  <c r="K303" i="13"/>
  <c r="K298" i="13"/>
  <c r="J298" i="13"/>
  <c r="I298" i="13"/>
  <c r="H298" i="13"/>
  <c r="K258" i="13" l="1"/>
  <c r="J258" i="13"/>
  <c r="I258" i="13"/>
  <c r="H258" i="13"/>
  <c r="K257" i="13"/>
  <c r="J257" i="13"/>
  <c r="I257" i="13"/>
  <c r="H257" i="13"/>
  <c r="K256" i="13"/>
  <c r="J256" i="13"/>
  <c r="I256" i="13"/>
  <c r="H256" i="13"/>
  <c r="K255" i="13"/>
  <c r="J255" i="13"/>
  <c r="I255" i="13"/>
  <c r="H255" i="13"/>
  <c r="K254" i="13"/>
  <c r="J254" i="13"/>
  <c r="I254" i="13"/>
  <c r="H254" i="13"/>
  <c r="K253" i="13"/>
  <c r="J253" i="13"/>
  <c r="I253" i="13"/>
  <c r="H253" i="13"/>
  <c r="K211" i="13"/>
  <c r="J211" i="13"/>
  <c r="I211" i="13"/>
  <c r="H211" i="13"/>
  <c r="K210" i="13"/>
  <c r="J210" i="13"/>
  <c r="I210" i="13"/>
  <c r="H210" i="13"/>
  <c r="K209" i="13"/>
  <c r="J209" i="13"/>
  <c r="I209" i="13"/>
  <c r="H209" i="13"/>
  <c r="K208" i="13"/>
  <c r="J208" i="13"/>
  <c r="I208" i="13"/>
  <c r="H208" i="13"/>
  <c r="K207" i="13"/>
  <c r="J207" i="13"/>
  <c r="I207" i="13"/>
  <c r="H207" i="13"/>
  <c r="K167" i="13"/>
  <c r="J167" i="13"/>
  <c r="I167" i="13"/>
  <c r="H167" i="13"/>
  <c r="K166" i="13"/>
  <c r="J166" i="13"/>
  <c r="I166" i="13"/>
  <c r="H166" i="13"/>
  <c r="K165" i="13"/>
  <c r="J165" i="13"/>
  <c r="I165" i="13"/>
  <c r="H165" i="13"/>
  <c r="K164" i="13"/>
  <c r="J164" i="13"/>
  <c r="I164" i="13"/>
  <c r="H164" i="13"/>
  <c r="K163" i="13"/>
  <c r="J163" i="13"/>
  <c r="I163" i="13"/>
  <c r="H163" i="13"/>
  <c r="K162" i="13"/>
  <c r="J162" i="13"/>
  <c r="I162" i="13"/>
  <c r="H162" i="13"/>
  <c r="K161" i="13"/>
  <c r="J161" i="13"/>
  <c r="I161" i="13"/>
  <c r="H161" i="13"/>
  <c r="K160" i="13"/>
  <c r="J160" i="13"/>
  <c r="I160" i="13"/>
  <c r="H160" i="13"/>
  <c r="K159" i="13"/>
  <c r="J159" i="13"/>
  <c r="I159" i="13"/>
  <c r="H159" i="13"/>
  <c r="K158" i="13"/>
  <c r="J158" i="13"/>
  <c r="I158" i="13"/>
  <c r="H158" i="13"/>
  <c r="K157" i="13"/>
  <c r="J157" i="13"/>
  <c r="I157" i="13"/>
  <c r="H157" i="13"/>
  <c r="K156" i="13"/>
  <c r="J156" i="13"/>
  <c r="I156" i="13"/>
  <c r="H156" i="13"/>
  <c r="K155" i="13"/>
  <c r="J155" i="13"/>
  <c r="I155" i="13"/>
  <c r="H155" i="13"/>
  <c r="K154" i="13"/>
  <c r="J154" i="13"/>
  <c r="I154" i="13"/>
  <c r="H154" i="13"/>
  <c r="K153" i="13"/>
  <c r="J153" i="13"/>
  <c r="I153" i="13"/>
  <c r="H153" i="13"/>
  <c r="K152" i="13"/>
  <c r="J152" i="13"/>
  <c r="I152" i="13"/>
  <c r="H152" i="13"/>
  <c r="K151" i="13"/>
  <c r="J151" i="13"/>
  <c r="I151" i="13"/>
  <c r="H151" i="13"/>
  <c r="K150" i="13"/>
  <c r="J150" i="13"/>
  <c r="I150" i="13"/>
  <c r="H150" i="13"/>
  <c r="K149" i="13"/>
  <c r="J149" i="13"/>
  <c r="I149" i="13"/>
  <c r="H149" i="13"/>
  <c r="K148" i="13"/>
  <c r="J148" i="13"/>
  <c r="I148" i="13"/>
  <c r="H148" i="13"/>
  <c r="K147" i="13"/>
  <c r="J147" i="13"/>
  <c r="I147" i="13"/>
  <c r="H147" i="13"/>
  <c r="K146" i="13"/>
  <c r="J146" i="13"/>
  <c r="I146" i="13"/>
  <c r="H146" i="13"/>
  <c r="K145" i="13"/>
  <c r="J145" i="13"/>
  <c r="I145" i="13"/>
  <c r="H145" i="13"/>
  <c r="K144" i="13"/>
  <c r="J144" i="13"/>
  <c r="I144" i="13"/>
  <c r="H144" i="13"/>
  <c r="K143" i="13"/>
  <c r="J143" i="13"/>
  <c r="I143" i="13"/>
  <c r="H143" i="13"/>
  <c r="K142" i="13"/>
  <c r="J142" i="13"/>
  <c r="I142" i="13"/>
  <c r="H142" i="13"/>
  <c r="K141" i="13"/>
  <c r="J141" i="13"/>
  <c r="I141" i="13"/>
  <c r="H141" i="13"/>
  <c r="K140" i="13"/>
  <c r="J140" i="13"/>
  <c r="I140" i="13"/>
  <c r="H140" i="13"/>
  <c r="K139" i="13"/>
  <c r="J139" i="13"/>
  <c r="I139" i="13"/>
  <c r="H139" i="13"/>
  <c r="K138" i="13"/>
  <c r="J138" i="13"/>
  <c r="I138" i="13"/>
  <c r="H138" i="13"/>
  <c r="K137" i="13"/>
  <c r="J137" i="13"/>
  <c r="I137" i="13"/>
  <c r="H137" i="13"/>
  <c r="K136" i="13"/>
  <c r="J136" i="13"/>
  <c r="I136" i="13"/>
  <c r="H136" i="13"/>
  <c r="K135" i="13"/>
  <c r="J135" i="13"/>
  <c r="I135" i="13"/>
  <c r="H135" i="13"/>
  <c r="K95" i="13"/>
  <c r="J95" i="13"/>
  <c r="I95" i="13"/>
  <c r="H95" i="13"/>
  <c r="K94" i="13"/>
  <c r="J94" i="13"/>
  <c r="I94" i="13"/>
  <c r="H94" i="13"/>
  <c r="K93" i="13"/>
  <c r="J93" i="13"/>
  <c r="I93" i="13"/>
  <c r="H93" i="13"/>
  <c r="K92" i="13"/>
  <c r="J92" i="13"/>
  <c r="I92" i="13"/>
  <c r="H92" i="13"/>
  <c r="K91" i="13"/>
  <c r="J91" i="13"/>
  <c r="I91" i="13"/>
  <c r="H91" i="13"/>
  <c r="K90" i="13"/>
  <c r="J90" i="13"/>
  <c r="I90" i="13"/>
  <c r="H90" i="13"/>
  <c r="K89" i="13"/>
  <c r="J89" i="13"/>
  <c r="I89" i="13"/>
  <c r="H89" i="13"/>
  <c r="K49" i="13"/>
  <c r="J49" i="13"/>
  <c r="I49" i="13"/>
  <c r="H49" i="13"/>
  <c r="K48" i="13"/>
  <c r="J48" i="13"/>
  <c r="I48" i="13"/>
  <c r="H48" i="13"/>
  <c r="K47" i="13"/>
  <c r="J47" i="13"/>
  <c r="I47" i="13"/>
  <c r="H47" i="13"/>
  <c r="K46" i="13"/>
  <c r="J46" i="13"/>
  <c r="I46" i="13"/>
  <c r="H46" i="13"/>
  <c r="K45" i="13"/>
  <c r="J45" i="13"/>
  <c r="I45" i="13"/>
  <c r="H45" i="13"/>
  <c r="K43" i="13"/>
  <c r="J43" i="13"/>
  <c r="I43" i="13"/>
  <c r="H43" i="13"/>
  <c r="I44" i="13"/>
  <c r="J44" i="13"/>
  <c r="K44" i="13"/>
  <c r="AM397" i="13" l="1"/>
  <c r="AL397" i="13"/>
  <c r="AK397" i="13"/>
  <c r="AJ397" i="13"/>
  <c r="AI397" i="13"/>
  <c r="AH397" i="13"/>
  <c r="AG397" i="13"/>
  <c r="AF397" i="13"/>
  <c r="AE397" i="13"/>
  <c r="AD397" i="13"/>
  <c r="AC397" i="13"/>
  <c r="AB397" i="13"/>
  <c r="AA397" i="13"/>
  <c r="Z397" i="13"/>
  <c r="Y397" i="13"/>
  <c r="X397" i="13"/>
  <c r="W397" i="13"/>
  <c r="V397" i="13"/>
  <c r="U397" i="13"/>
  <c r="T397" i="13"/>
  <c r="S397" i="13"/>
  <c r="R397" i="13"/>
  <c r="Q397" i="13"/>
  <c r="P397" i="13"/>
  <c r="O397" i="13"/>
  <c r="N397" i="13"/>
  <c r="M397" i="13"/>
  <c r="L397" i="13"/>
  <c r="E397" i="13"/>
  <c r="D397" i="13"/>
  <c r="G393" i="13"/>
  <c r="F397" i="13"/>
  <c r="H392" i="13"/>
  <c r="A391" i="13"/>
  <c r="A392" i="13" s="1"/>
  <c r="A393" i="13" s="1"/>
  <c r="A394" i="13" s="1"/>
  <c r="A395" i="13" s="1"/>
  <c r="K397" i="13"/>
  <c r="T398" i="13" l="1"/>
  <c r="AB398" i="13"/>
  <c r="G392" i="13"/>
  <c r="G391" i="13"/>
  <c r="J397" i="13"/>
  <c r="G390" i="13"/>
  <c r="H397" i="13"/>
  <c r="L398" i="13"/>
  <c r="AF398" i="13"/>
  <c r="G394" i="13"/>
  <c r="AJ398" i="13"/>
  <c r="I397" i="13"/>
  <c r="P398" i="13"/>
  <c r="X398" i="13"/>
  <c r="G397" i="13" l="1"/>
  <c r="G149" i="13" l="1"/>
  <c r="AC362" i="13" l="1"/>
  <c r="AC316" i="13"/>
  <c r="AC270" i="13"/>
  <c r="AC223" i="13"/>
  <c r="AC179" i="13"/>
  <c r="AC107" i="13"/>
  <c r="AC408" i="13" s="1"/>
  <c r="G155" i="13"/>
  <c r="G162" i="13"/>
  <c r="E96" i="13"/>
  <c r="F96" i="13"/>
  <c r="AB103" i="13"/>
  <c r="AB175" i="13" s="1"/>
  <c r="AB219" i="13" s="1"/>
  <c r="AB266" i="13" s="1"/>
  <c r="AF103" i="13"/>
  <c r="AF175" i="13" s="1"/>
  <c r="AF219" i="13" s="1"/>
  <c r="AF266" i="13" s="1"/>
  <c r="AJ103" i="13"/>
  <c r="AJ175" i="13" s="1"/>
  <c r="AB104" i="13"/>
  <c r="AF104" i="13"/>
  <c r="AF176" i="13" s="1"/>
  <c r="AJ104" i="13"/>
  <c r="AB105" i="13"/>
  <c r="AB177" i="13" s="1"/>
  <c r="AF105" i="13"/>
  <c r="AF177" i="13" s="1"/>
  <c r="AJ105" i="13"/>
  <c r="AJ177" i="13" s="1"/>
  <c r="X105" i="13"/>
  <c r="X104" i="13"/>
  <c r="X176" i="13" s="1"/>
  <c r="X103" i="13"/>
  <c r="T105" i="13"/>
  <c r="T177" i="13" s="1"/>
  <c r="T104" i="13"/>
  <c r="T103" i="13"/>
  <c r="T175" i="13" s="1"/>
  <c r="T219" i="13" s="1"/>
  <c r="T266" i="13" s="1"/>
  <c r="P104" i="13"/>
  <c r="P103" i="13"/>
  <c r="P175" i="13" s="1"/>
  <c r="P219" i="13" s="1"/>
  <c r="P266" i="13" s="1"/>
  <c r="L105" i="13"/>
  <c r="L177" i="13" s="1"/>
  <c r="L221" i="13" s="1"/>
  <c r="L268" i="13" s="1"/>
  <c r="L104" i="13"/>
  <c r="L103" i="13"/>
  <c r="L175" i="13" s="1"/>
  <c r="L219" i="13" s="1"/>
  <c r="L266" i="13" s="1"/>
  <c r="X177" i="13" l="1"/>
  <c r="X221" i="13" s="1"/>
  <c r="X268" i="13" s="1"/>
  <c r="L312" i="13"/>
  <c r="L358" i="13"/>
  <c r="L404" i="13"/>
  <c r="AB312" i="13"/>
  <c r="AB358" i="13"/>
  <c r="AB404" i="13"/>
  <c r="L314" i="13"/>
  <c r="L360" i="13"/>
  <c r="L406" i="13"/>
  <c r="T312" i="13"/>
  <c r="T358" i="13"/>
  <c r="T404" i="13"/>
  <c r="P312" i="13"/>
  <c r="P358" i="13"/>
  <c r="P404" i="13"/>
  <c r="AF312" i="13"/>
  <c r="AF358" i="13"/>
  <c r="AF404" i="13"/>
  <c r="P221" i="13"/>
  <c r="P268" i="13" s="1"/>
  <c r="AB176" i="13"/>
  <c r="AB220" i="13" s="1"/>
  <c r="AB267" i="13" s="1"/>
  <c r="G255" i="13"/>
  <c r="G165" i="13"/>
  <c r="G163" i="13"/>
  <c r="G161" i="13"/>
  <c r="G160" i="13"/>
  <c r="G159" i="13"/>
  <c r="G157" i="13"/>
  <c r="G156" i="13"/>
  <c r="L176" i="13"/>
  <c r="L220" i="13" s="1"/>
  <c r="L267" i="13" s="1"/>
  <c r="T176" i="13"/>
  <c r="T220" i="13" s="1"/>
  <c r="T267" i="13" s="1"/>
  <c r="G154" i="13"/>
  <c r="G153" i="13"/>
  <c r="AF221" i="13"/>
  <c r="AF268" i="13" s="1"/>
  <c r="P176" i="13"/>
  <c r="P220" i="13" s="1"/>
  <c r="P267" i="13" s="1"/>
  <c r="T221" i="13"/>
  <c r="T268" i="13" s="1"/>
  <c r="AF220" i="13"/>
  <c r="AF267" i="13" s="1"/>
  <c r="G164" i="13"/>
  <c r="G158" i="13"/>
  <c r="G152" i="13"/>
  <c r="AB221" i="13"/>
  <c r="AB268" i="13" s="1"/>
  <c r="G140" i="13"/>
  <c r="AJ176" i="13"/>
  <c r="AJ220" i="13" s="1"/>
  <c r="AJ267" i="13" s="1"/>
  <c r="AJ219" i="13"/>
  <c r="AJ266" i="13" s="1"/>
  <c r="AJ221" i="13"/>
  <c r="AJ268" i="13" s="1"/>
  <c r="X175" i="13"/>
  <c r="X219" i="13" s="1"/>
  <c r="X266" i="13" s="1"/>
  <c r="X220" i="13"/>
  <c r="X267" i="13" s="1"/>
  <c r="G139" i="13"/>
  <c r="G144" i="13"/>
  <c r="G151" i="13"/>
  <c r="G138" i="13"/>
  <c r="X360" i="13" l="1"/>
  <c r="X314" i="13"/>
  <c r="X406" i="13"/>
  <c r="AJ360" i="13"/>
  <c r="AJ406" i="13"/>
  <c r="AJ314" i="13"/>
  <c r="P313" i="13"/>
  <c r="P359" i="13"/>
  <c r="P405" i="13"/>
  <c r="AJ313" i="13"/>
  <c r="AJ359" i="13"/>
  <c r="AJ405" i="13"/>
  <c r="AB313" i="13"/>
  <c r="AB359" i="13"/>
  <c r="AB405" i="13"/>
  <c r="X312" i="13"/>
  <c r="X358" i="13"/>
  <c r="X404" i="13"/>
  <c r="P314" i="13"/>
  <c r="P360" i="13"/>
  <c r="P406" i="13"/>
  <c r="AJ312" i="13"/>
  <c r="AJ358" i="13"/>
  <c r="AJ404" i="13"/>
  <c r="AF314" i="13"/>
  <c r="AF406" i="13"/>
  <c r="AF360" i="13"/>
  <c r="L313" i="13"/>
  <c r="L359" i="13"/>
  <c r="L405" i="13"/>
  <c r="X313" i="13"/>
  <c r="X359" i="13"/>
  <c r="X405" i="13"/>
  <c r="T314" i="13"/>
  <c r="T360" i="13"/>
  <c r="T406" i="13"/>
  <c r="AB314" i="13"/>
  <c r="AB360" i="13"/>
  <c r="AB406" i="13"/>
  <c r="AF313" i="13"/>
  <c r="AF405" i="13"/>
  <c r="AF359" i="13"/>
  <c r="T313" i="13"/>
  <c r="T359" i="13"/>
  <c r="T405" i="13"/>
  <c r="AO404" i="13" l="1"/>
  <c r="AO406" i="13"/>
  <c r="AO405" i="13"/>
  <c r="H346" i="13" l="1"/>
  <c r="I305" i="13"/>
  <c r="H44" i="13"/>
  <c r="T168" i="13"/>
  <c r="F301" i="13"/>
  <c r="G21" i="14"/>
  <c r="G53" i="14"/>
  <c r="G72" i="14"/>
  <c r="G89" i="14"/>
  <c r="C119" i="14"/>
  <c r="C142" i="14"/>
  <c r="C121" i="14"/>
  <c r="C144" i="14"/>
  <c r="C123" i="14"/>
  <c r="C124" i="14"/>
  <c r="C146" i="14" s="1"/>
  <c r="G111" i="14"/>
  <c r="B119" i="14"/>
  <c r="E119" i="14"/>
  <c r="F119" i="14"/>
  <c r="G119" i="14"/>
  <c r="B120" i="14"/>
  <c r="E120" i="14"/>
  <c r="F120" i="14"/>
  <c r="G120" i="14"/>
  <c r="B121" i="14"/>
  <c r="E121" i="14"/>
  <c r="F121" i="14"/>
  <c r="G121" i="14"/>
  <c r="B122" i="14"/>
  <c r="E122" i="14"/>
  <c r="G122" i="14"/>
  <c r="B123" i="14"/>
  <c r="E123" i="14"/>
  <c r="F123" i="14"/>
  <c r="G123" i="14"/>
  <c r="E124" i="14"/>
  <c r="E146" i="14" s="1"/>
  <c r="F124" i="14"/>
  <c r="F146" i="14" s="1"/>
  <c r="G124" i="14"/>
  <c r="G146" i="14" s="1"/>
  <c r="B124" i="14"/>
  <c r="B146" i="14" s="1"/>
  <c r="A140" i="14"/>
  <c r="B140" i="14"/>
  <c r="C140" i="14"/>
  <c r="F140" i="14"/>
  <c r="G140" i="14"/>
  <c r="A141" i="14"/>
  <c r="B141" i="14"/>
  <c r="E141" i="14"/>
  <c r="F141" i="14"/>
  <c r="G141" i="14"/>
  <c r="A142" i="14"/>
  <c r="B142" i="14"/>
  <c r="E142" i="14"/>
  <c r="F142" i="14"/>
  <c r="G142" i="14"/>
  <c r="A143" i="14"/>
  <c r="B143" i="14"/>
  <c r="E143" i="14"/>
  <c r="F143" i="14"/>
  <c r="G143" i="14"/>
  <c r="A144" i="14"/>
  <c r="B144" i="14"/>
  <c r="E144" i="14"/>
  <c r="F144" i="14"/>
  <c r="G144" i="14"/>
  <c r="A145" i="14"/>
  <c r="B145" i="14"/>
  <c r="E145" i="14"/>
  <c r="F145" i="14"/>
  <c r="G145" i="14"/>
  <c r="A146" i="14"/>
  <c r="C154" i="14"/>
  <c r="G154" i="14"/>
  <c r="C165" i="14"/>
  <c r="G168" i="14"/>
  <c r="C178" i="14"/>
  <c r="G181" i="14"/>
  <c r="G194" i="14"/>
  <c r="D50" i="13"/>
  <c r="E50" i="13"/>
  <c r="F50" i="13"/>
  <c r="L50" i="13"/>
  <c r="M50" i="13"/>
  <c r="N50" i="13"/>
  <c r="O50" i="13"/>
  <c r="P50" i="13"/>
  <c r="Q50" i="13"/>
  <c r="R50" i="13"/>
  <c r="S50" i="13"/>
  <c r="T50" i="13"/>
  <c r="U50" i="13"/>
  <c r="V50" i="13"/>
  <c r="W50" i="13"/>
  <c r="X50" i="13"/>
  <c r="Y50" i="13"/>
  <c r="Z50" i="13"/>
  <c r="AA50" i="13"/>
  <c r="AB50" i="13"/>
  <c r="AC50" i="13"/>
  <c r="AD50" i="13"/>
  <c r="AE50" i="13"/>
  <c r="AF50" i="13"/>
  <c r="AG50" i="13"/>
  <c r="AH50" i="13"/>
  <c r="AI50" i="13"/>
  <c r="AJ50" i="13"/>
  <c r="AK50" i="13"/>
  <c r="AL50" i="13"/>
  <c r="AM50" i="13"/>
  <c r="AO57" i="13"/>
  <c r="AO58" i="13"/>
  <c r="AO59" i="13"/>
  <c r="D72" i="13"/>
  <c r="D374" i="13" s="1"/>
  <c r="D96" i="13"/>
  <c r="L96" i="13"/>
  <c r="M96" i="13"/>
  <c r="N96" i="13"/>
  <c r="O96" i="13"/>
  <c r="P96" i="13"/>
  <c r="Q96" i="13"/>
  <c r="R96" i="13"/>
  <c r="S96" i="13"/>
  <c r="T96" i="13"/>
  <c r="U96" i="13"/>
  <c r="V96" i="13"/>
  <c r="W96" i="13"/>
  <c r="X96" i="13"/>
  <c r="Y96" i="13"/>
  <c r="Z96" i="13"/>
  <c r="AA96" i="13"/>
  <c r="AB96" i="13"/>
  <c r="AC96" i="13"/>
  <c r="AD96" i="13"/>
  <c r="AE96" i="13"/>
  <c r="AF96" i="13"/>
  <c r="AG96" i="13"/>
  <c r="AH96" i="13"/>
  <c r="AI96" i="13"/>
  <c r="AJ96" i="13"/>
  <c r="AK96" i="13"/>
  <c r="AL96" i="13"/>
  <c r="AM96" i="13"/>
  <c r="AO103" i="13"/>
  <c r="AO105" i="13"/>
  <c r="D118" i="13"/>
  <c r="D168" i="13"/>
  <c r="E168" i="13"/>
  <c r="F168" i="13"/>
  <c r="L168" i="13"/>
  <c r="M168" i="13"/>
  <c r="N168" i="13"/>
  <c r="O168" i="13"/>
  <c r="P168" i="13"/>
  <c r="Q168" i="13"/>
  <c r="R168" i="13"/>
  <c r="S168" i="13"/>
  <c r="U168" i="13"/>
  <c r="V168" i="13"/>
  <c r="W168" i="13"/>
  <c r="X168" i="13"/>
  <c r="Y168" i="13"/>
  <c r="Z168" i="13"/>
  <c r="AA168" i="13"/>
  <c r="AB168" i="13"/>
  <c r="AC168" i="13"/>
  <c r="AD168" i="13"/>
  <c r="AE168" i="13"/>
  <c r="AF168" i="13"/>
  <c r="AG168" i="13"/>
  <c r="AH168" i="13"/>
  <c r="AI168" i="13"/>
  <c r="AJ168" i="13"/>
  <c r="AK168" i="13"/>
  <c r="AL168" i="13"/>
  <c r="AM168" i="13"/>
  <c r="AO177" i="13"/>
  <c r="D189" i="13"/>
  <c r="A208" i="13"/>
  <c r="A209" i="13" s="1"/>
  <c r="A210" i="13" s="1"/>
  <c r="F209" i="13"/>
  <c r="F210" i="13"/>
  <c r="D212" i="13"/>
  <c r="E212" i="13"/>
  <c r="L212" i="13"/>
  <c r="M212" i="13"/>
  <c r="N212" i="13"/>
  <c r="O212" i="13"/>
  <c r="P212" i="13"/>
  <c r="Q212" i="13"/>
  <c r="R212" i="13"/>
  <c r="S212" i="13"/>
  <c r="T212" i="13"/>
  <c r="U212" i="13"/>
  <c r="V212" i="13"/>
  <c r="W212" i="13"/>
  <c r="X212" i="13"/>
  <c r="Y212" i="13"/>
  <c r="Z212" i="13"/>
  <c r="AA212" i="13"/>
  <c r="AB212" i="13"/>
  <c r="AC212" i="13"/>
  <c r="AD212" i="13"/>
  <c r="AE212" i="13"/>
  <c r="AF212" i="13"/>
  <c r="AG212" i="13"/>
  <c r="AH212" i="13"/>
  <c r="AI212" i="13"/>
  <c r="AJ212" i="13"/>
  <c r="AK212" i="13"/>
  <c r="AL212" i="13"/>
  <c r="AM212" i="13"/>
  <c r="D235" i="13"/>
  <c r="A254" i="13"/>
  <c r="A255" i="13" s="1"/>
  <c r="A256" i="13" s="1"/>
  <c r="A257" i="13" s="1"/>
  <c r="A258" i="13" s="1"/>
  <c r="D259" i="13"/>
  <c r="E259" i="13"/>
  <c r="L259" i="13"/>
  <c r="M259" i="13"/>
  <c r="N259" i="13"/>
  <c r="O259" i="13"/>
  <c r="P259" i="13"/>
  <c r="Q259" i="13"/>
  <c r="R259" i="13"/>
  <c r="S259" i="13"/>
  <c r="T259" i="13"/>
  <c r="U259" i="13"/>
  <c r="V259" i="13"/>
  <c r="W259" i="13"/>
  <c r="X259" i="13"/>
  <c r="Y259" i="13"/>
  <c r="Z259" i="13"/>
  <c r="AA259" i="13"/>
  <c r="AB259" i="13"/>
  <c r="AC259" i="13"/>
  <c r="AD259" i="13"/>
  <c r="AE259" i="13"/>
  <c r="AF259" i="13"/>
  <c r="AG259" i="13"/>
  <c r="AH259" i="13"/>
  <c r="AI259" i="13"/>
  <c r="AJ259" i="13"/>
  <c r="AK259" i="13"/>
  <c r="AL259" i="13"/>
  <c r="AM259" i="13"/>
  <c r="D282" i="13"/>
  <c r="A299" i="13"/>
  <c r="A300" i="13" s="1"/>
  <c r="A301" i="13" s="1"/>
  <c r="A302" i="13" s="1"/>
  <c r="A303" i="13" s="1"/>
  <c r="F299" i="13"/>
  <c r="F300" i="13"/>
  <c r="D305" i="13"/>
  <c r="E305" i="13"/>
  <c r="L305" i="13"/>
  <c r="M305" i="13"/>
  <c r="N305" i="13"/>
  <c r="O305" i="13"/>
  <c r="P305" i="13"/>
  <c r="Q305" i="13"/>
  <c r="R305" i="13"/>
  <c r="S305" i="13"/>
  <c r="T305" i="13"/>
  <c r="U305" i="13"/>
  <c r="V305" i="13"/>
  <c r="W305" i="13"/>
  <c r="X305" i="13"/>
  <c r="Y305" i="13"/>
  <c r="Z305" i="13"/>
  <c r="AA305" i="13"/>
  <c r="AB305" i="13"/>
  <c r="AC305" i="13"/>
  <c r="AD305" i="13"/>
  <c r="AE305" i="13"/>
  <c r="AF305" i="13"/>
  <c r="AG305" i="13"/>
  <c r="AH305" i="13"/>
  <c r="AI305" i="13"/>
  <c r="AJ305" i="13"/>
  <c r="AK305" i="13"/>
  <c r="AL305" i="13"/>
  <c r="AM305" i="13"/>
  <c r="D328" i="13"/>
  <c r="F344" i="13"/>
  <c r="A345" i="13"/>
  <c r="A346" i="13" s="1"/>
  <c r="A347" i="13" s="1"/>
  <c r="A348" i="13" s="1"/>
  <c r="A349" i="13" s="1"/>
  <c r="F345" i="13"/>
  <c r="F346" i="13"/>
  <c r="F347" i="13"/>
  <c r="D351" i="13"/>
  <c r="E351" i="13"/>
  <c r="L351" i="13"/>
  <c r="M351" i="13"/>
  <c r="N351" i="13"/>
  <c r="O351" i="13"/>
  <c r="P351" i="13"/>
  <c r="Q351" i="13"/>
  <c r="R351" i="13"/>
  <c r="S351" i="13"/>
  <c r="T351" i="13"/>
  <c r="U351" i="13"/>
  <c r="V351" i="13"/>
  <c r="W351" i="13"/>
  <c r="X351" i="13"/>
  <c r="Y351" i="13"/>
  <c r="Z351" i="13"/>
  <c r="AA351" i="13"/>
  <c r="AB351" i="13"/>
  <c r="AC351" i="13"/>
  <c r="AD351" i="13"/>
  <c r="AE351" i="13"/>
  <c r="AF351" i="13"/>
  <c r="AG351" i="13"/>
  <c r="AH351" i="13"/>
  <c r="AI351" i="13"/>
  <c r="AJ351" i="13"/>
  <c r="AK351" i="13"/>
  <c r="AL351" i="13"/>
  <c r="AM351" i="13"/>
  <c r="L55" i="13"/>
  <c r="G302" i="13"/>
  <c r="X55" i="13"/>
  <c r="AF101" i="13" l="1"/>
  <c r="AJ402" i="13"/>
  <c r="AF402" i="13"/>
  <c r="AB402" i="13"/>
  <c r="X402" i="13"/>
  <c r="T402" i="13"/>
  <c r="R402" i="13"/>
  <c r="P402" i="13"/>
  <c r="N402" i="13"/>
  <c r="L402" i="13"/>
  <c r="C143" i="14"/>
  <c r="AL402" i="13"/>
  <c r="AH402" i="13"/>
  <c r="AD402" i="13"/>
  <c r="Z402" i="13"/>
  <c r="V402" i="13"/>
  <c r="G133" i="14"/>
  <c r="AF55" i="13"/>
  <c r="X101" i="13"/>
  <c r="P101" i="13"/>
  <c r="AK402" i="13"/>
  <c r="AG402" i="13"/>
  <c r="AC402" i="13"/>
  <c r="Y402" i="13"/>
  <c r="U402" i="13"/>
  <c r="Q402" i="13"/>
  <c r="M402" i="13"/>
  <c r="G155" i="14"/>
  <c r="P55" i="13"/>
  <c r="AM402" i="13"/>
  <c r="AJ403" i="13" s="1"/>
  <c r="AI402" i="13"/>
  <c r="AF403" i="13" s="1"/>
  <c r="AE402" i="13"/>
  <c r="AA55" i="13"/>
  <c r="AA402" i="13"/>
  <c r="X403" i="13" s="1"/>
  <c r="W402" i="13"/>
  <c r="S402" i="13"/>
  <c r="P403" i="13" s="1"/>
  <c r="O402" i="13"/>
  <c r="L403" i="13" s="1"/>
  <c r="AM356" i="13"/>
  <c r="AE356" i="13"/>
  <c r="W356" i="13"/>
  <c r="O356" i="13"/>
  <c r="AL356" i="13"/>
  <c r="AD356" i="13"/>
  <c r="V356" i="13"/>
  <c r="N356" i="13"/>
  <c r="AK356" i="13"/>
  <c r="AC356" i="13"/>
  <c r="U356" i="13"/>
  <c r="M356" i="13"/>
  <c r="AA101" i="13"/>
  <c r="S101" i="13"/>
  <c r="AJ356" i="13"/>
  <c r="AB356" i="13"/>
  <c r="T356" i="13"/>
  <c r="L356" i="13"/>
  <c r="AI356" i="13"/>
  <c r="AA356" i="13"/>
  <c r="S356" i="13"/>
  <c r="AH356" i="13"/>
  <c r="Z356" i="13"/>
  <c r="R356" i="13"/>
  <c r="AG356" i="13"/>
  <c r="Y356" i="13"/>
  <c r="Q356" i="13"/>
  <c r="AF356" i="13"/>
  <c r="X356" i="13"/>
  <c r="P356" i="13"/>
  <c r="G298" i="13"/>
  <c r="G256" i="13"/>
  <c r="G257" i="13"/>
  <c r="G345" i="13"/>
  <c r="J351" i="13"/>
  <c r="G301" i="13"/>
  <c r="Q101" i="13"/>
  <c r="J305" i="13"/>
  <c r="AB173" i="13"/>
  <c r="T101" i="13"/>
  <c r="L101" i="13"/>
  <c r="AE55" i="13"/>
  <c r="O55" i="13"/>
  <c r="M213" i="13"/>
  <c r="L217" i="13"/>
  <c r="AI173" i="13"/>
  <c r="AM55" i="13"/>
  <c r="AE101" i="13"/>
  <c r="W101" i="13"/>
  <c r="O101" i="13"/>
  <c r="V310" i="13"/>
  <c r="AC310" i="13"/>
  <c r="AL310" i="13"/>
  <c r="AJ310" i="13"/>
  <c r="AB310" i="13"/>
  <c r="T310" i="13"/>
  <c r="L310" i="13"/>
  <c r="AD310" i="13"/>
  <c r="U310" i="13"/>
  <c r="AI310" i="13"/>
  <c r="AA310" i="13"/>
  <c r="S310" i="13"/>
  <c r="N310" i="13"/>
  <c r="M310" i="13"/>
  <c r="AH310" i="13"/>
  <c r="Z310" i="13"/>
  <c r="R310" i="13"/>
  <c r="AG310" i="13"/>
  <c r="Y310" i="13"/>
  <c r="Q310" i="13"/>
  <c r="L173" i="13"/>
  <c r="U55" i="13"/>
  <c r="AF310" i="13"/>
  <c r="X310" i="13"/>
  <c r="P310" i="13"/>
  <c r="AK310" i="13"/>
  <c r="AM310" i="13"/>
  <c r="AE310" i="13"/>
  <c r="W310" i="13"/>
  <c r="O310" i="13"/>
  <c r="L264" i="13"/>
  <c r="S173" i="13"/>
  <c r="AK55" i="13"/>
  <c r="AD55" i="13"/>
  <c r="AJ55" i="13"/>
  <c r="T55" i="13"/>
  <c r="N55" i="13"/>
  <c r="AI55" i="13"/>
  <c r="S55" i="13"/>
  <c r="F55" i="13"/>
  <c r="F101" i="13" s="1"/>
  <c r="F173" i="13" s="1"/>
  <c r="AH55" i="13"/>
  <c r="Z55" i="13"/>
  <c r="R55" i="13"/>
  <c r="E55" i="13"/>
  <c r="E101" i="13" s="1"/>
  <c r="E173" i="13" s="1"/>
  <c r="Q55" i="13"/>
  <c r="D55" i="13"/>
  <c r="D101" i="13" s="1"/>
  <c r="D173" i="13" s="1"/>
  <c r="AL55" i="13"/>
  <c r="AI101" i="13"/>
  <c r="AD173" i="13"/>
  <c r="W55" i="13"/>
  <c r="AJ260" i="13"/>
  <c r="G346" i="13"/>
  <c r="G209" i="13"/>
  <c r="AK97" i="13"/>
  <c r="AB97" i="13"/>
  <c r="L97" i="13"/>
  <c r="U97" i="13"/>
  <c r="AH101" i="13"/>
  <c r="G258" i="13"/>
  <c r="AO175" i="13"/>
  <c r="C122" i="14"/>
  <c r="P51" i="13"/>
  <c r="AE173" i="13"/>
  <c r="W173" i="13"/>
  <c r="AD217" i="13"/>
  <c r="AF352" i="13"/>
  <c r="X352" i="13"/>
  <c r="AB306" i="13"/>
  <c r="L306" i="13"/>
  <c r="AF260" i="13"/>
  <c r="X260" i="13"/>
  <c r="P260" i="13"/>
  <c r="V264" i="13"/>
  <c r="G43" i="13"/>
  <c r="AJ264" i="13"/>
  <c r="Z101" i="13"/>
  <c r="AC217" i="13"/>
  <c r="G44" i="13"/>
  <c r="G146" i="13"/>
  <c r="G210" i="13"/>
  <c r="AD101" i="13"/>
  <c r="AF213" i="13"/>
  <c r="AA264" i="13"/>
  <c r="Y173" i="13"/>
  <c r="K212" i="13"/>
  <c r="L352" i="13"/>
  <c r="AB260" i="13"/>
  <c r="T260" i="13"/>
  <c r="L260" i="13"/>
  <c r="AA173" i="13"/>
  <c r="AG217" i="13"/>
  <c r="D217" i="13"/>
  <c r="AB217" i="13"/>
  <c r="U101" i="13"/>
  <c r="M217" i="13"/>
  <c r="H259" i="13"/>
  <c r="AA217" i="13"/>
  <c r="V101" i="13"/>
  <c r="AH173" i="13"/>
  <c r="Z217" i="13"/>
  <c r="Q217" i="13"/>
  <c r="G254" i="13"/>
  <c r="AK217" i="13"/>
  <c r="AK101" i="13"/>
  <c r="AC55" i="13"/>
  <c r="X213" i="13"/>
  <c r="G46" i="13"/>
  <c r="G208" i="13"/>
  <c r="V173" i="13"/>
  <c r="AC173" i="13"/>
  <c r="V55" i="13"/>
  <c r="AC264" i="13"/>
  <c r="AK173" i="13"/>
  <c r="V217" i="13"/>
  <c r="AC101" i="13"/>
  <c r="AK264" i="13"/>
  <c r="N101" i="13"/>
  <c r="AM101" i="13"/>
  <c r="S264" i="13"/>
  <c r="S217" i="13"/>
  <c r="AI264" i="13"/>
  <c r="AI217" i="13"/>
  <c r="G93" i="13"/>
  <c r="C120" i="14"/>
  <c r="AJ101" i="13"/>
  <c r="P352" i="13"/>
  <c r="T213" i="13"/>
  <c r="I259" i="13"/>
  <c r="J259" i="13"/>
  <c r="AJ173" i="13"/>
  <c r="AB51" i="13"/>
  <c r="H305" i="13"/>
  <c r="AJ217" i="13"/>
  <c r="H351" i="13"/>
  <c r="AB101" i="13"/>
  <c r="AJ306" i="13"/>
  <c r="T306" i="13"/>
  <c r="AF217" i="13"/>
  <c r="X173" i="13"/>
  <c r="AM217" i="13"/>
  <c r="G89" i="13"/>
  <c r="G141" i="13"/>
  <c r="G135" i="13"/>
  <c r="AH264" i="13"/>
  <c r="G344" i="13"/>
  <c r="AB55" i="13"/>
  <c r="Y101" i="13"/>
  <c r="AB264" i="13"/>
  <c r="Z264" i="13"/>
  <c r="M55" i="13"/>
  <c r="G47" i="13"/>
  <c r="G348" i="13"/>
  <c r="Y264" i="13"/>
  <c r="Z173" i="13"/>
  <c r="AH217" i="13"/>
  <c r="AB352" i="13"/>
  <c r="T352" i="13"/>
  <c r="P306" i="13"/>
  <c r="G207" i="13"/>
  <c r="J212" i="13"/>
  <c r="K259" i="13"/>
  <c r="I351" i="13"/>
  <c r="K351" i="13"/>
  <c r="AG264" i="13"/>
  <c r="AF306" i="13"/>
  <c r="X306" i="13"/>
  <c r="G299" i="13"/>
  <c r="G300" i="13"/>
  <c r="G347" i="13"/>
  <c r="G253" i="13"/>
  <c r="H212" i="13"/>
  <c r="AJ213" i="13"/>
  <c r="Q213" i="13"/>
  <c r="G94" i="13"/>
  <c r="G147" i="13"/>
  <c r="AF264" i="13"/>
  <c r="AE217" i="13"/>
  <c r="AE264" i="13"/>
  <c r="AB169" i="13"/>
  <c r="F351" i="13"/>
  <c r="F305" i="13"/>
  <c r="T217" i="13"/>
  <c r="G95" i="13"/>
  <c r="G148" i="13"/>
  <c r="F212" i="13"/>
  <c r="F217" i="13" s="1"/>
  <c r="G91" i="13"/>
  <c r="G92" i="13"/>
  <c r="G142" i="13"/>
  <c r="J50" i="13"/>
  <c r="G90" i="13"/>
  <c r="G48" i="13"/>
  <c r="X217" i="13"/>
  <c r="X169" i="13"/>
  <c r="U217" i="13"/>
  <c r="U264" i="13"/>
  <c r="U173" i="13"/>
  <c r="G150" i="13"/>
  <c r="T169" i="13"/>
  <c r="G143" i="13"/>
  <c r="R173" i="13"/>
  <c r="O264" i="13"/>
  <c r="O217" i="13"/>
  <c r="K168" i="13"/>
  <c r="O173" i="13"/>
  <c r="N217" i="13"/>
  <c r="L169" i="13"/>
  <c r="N264" i="13"/>
  <c r="G136" i="13"/>
  <c r="P217" i="13"/>
  <c r="C145" i="14"/>
  <c r="H50" i="13"/>
  <c r="AO220" i="13"/>
  <c r="AO219" i="13"/>
  <c r="AJ51" i="13"/>
  <c r="D264" i="13"/>
  <c r="D402" i="13" s="1"/>
  <c r="X97" i="13"/>
  <c r="AG101" i="13"/>
  <c r="X264" i="13"/>
  <c r="AL173" i="13"/>
  <c r="M173" i="13"/>
  <c r="K305" i="13"/>
  <c r="AF51" i="13"/>
  <c r="T173" i="13"/>
  <c r="G45" i="13"/>
  <c r="K50" i="13"/>
  <c r="G145" i="13"/>
  <c r="AG97" i="13"/>
  <c r="T264" i="13"/>
  <c r="W217" i="13"/>
  <c r="I212" i="13"/>
  <c r="Y55" i="13"/>
  <c r="AG173" i="13"/>
  <c r="P264" i="13"/>
  <c r="M264" i="13"/>
  <c r="AL217" i="13"/>
  <c r="M101" i="13"/>
  <c r="L102" i="13" s="1"/>
  <c r="T51" i="13"/>
  <c r="AG55" i="13"/>
  <c r="I168" i="13"/>
  <c r="J168" i="13"/>
  <c r="AM264" i="13"/>
  <c r="Q173" i="13"/>
  <c r="AF173" i="13"/>
  <c r="Q264" i="13"/>
  <c r="AL264" i="13"/>
  <c r="P169" i="13"/>
  <c r="AJ352" i="13"/>
  <c r="AJ169" i="13"/>
  <c r="W264" i="13"/>
  <c r="R264" i="13"/>
  <c r="AM173" i="13"/>
  <c r="R101" i="13"/>
  <c r="AF169" i="13"/>
  <c r="R217" i="13"/>
  <c r="X51" i="13"/>
  <c r="AD264" i="13"/>
  <c r="E264" i="13"/>
  <c r="E402" i="13" s="1"/>
  <c r="AB213" i="13"/>
  <c r="AL101" i="13"/>
  <c r="P97" i="13"/>
  <c r="E217" i="13"/>
  <c r="AO176" i="13"/>
  <c r="J96" i="13"/>
  <c r="K96" i="13"/>
  <c r="G137" i="13"/>
  <c r="Y217" i="13"/>
  <c r="AO104" i="13"/>
  <c r="N173" i="13"/>
  <c r="I96" i="13"/>
  <c r="H168" i="13"/>
  <c r="P173" i="13"/>
  <c r="F259" i="13"/>
  <c r="H96" i="13"/>
  <c r="C141" i="14"/>
  <c r="D124" i="14"/>
  <c r="D146" i="14" s="1"/>
  <c r="I50" i="13"/>
  <c r="G49" i="13"/>
  <c r="L51" i="13"/>
  <c r="AB403" i="13" l="1"/>
  <c r="T403" i="13"/>
  <c r="AO403" i="13" s="1"/>
  <c r="L56" i="13"/>
  <c r="P56" i="13"/>
  <c r="D310" i="13"/>
  <c r="D356" i="13"/>
  <c r="E310" i="13"/>
  <c r="E356" i="13"/>
  <c r="AJ56" i="13"/>
  <c r="X265" i="13"/>
  <c r="P102" i="13"/>
  <c r="X56" i="13"/>
  <c r="AB102" i="13"/>
  <c r="AB174" i="13"/>
  <c r="AB357" i="13"/>
  <c r="T102" i="13"/>
  <c r="AJ265" i="13"/>
  <c r="T56" i="13"/>
  <c r="AF56" i="13"/>
  <c r="AB56" i="13"/>
  <c r="H55" i="13"/>
  <c r="X102" i="13"/>
  <c r="K55" i="13"/>
  <c r="J55" i="13"/>
  <c r="G212" i="13"/>
  <c r="L218" i="13"/>
  <c r="G351" i="13"/>
  <c r="L265" i="13"/>
  <c r="AF102" i="13"/>
  <c r="X174" i="13"/>
  <c r="L311" i="13"/>
  <c r="J101" i="13"/>
  <c r="AJ311" i="13"/>
  <c r="AB218" i="13"/>
  <c r="AF265" i="13"/>
  <c r="AJ102" i="13"/>
  <c r="AJ218" i="13"/>
  <c r="AJ174" i="13"/>
  <c r="AB265" i="13"/>
  <c r="AB311" i="13"/>
  <c r="G259" i="13"/>
  <c r="AF218" i="13"/>
  <c r="G305" i="13"/>
  <c r="AF311" i="13"/>
  <c r="P174" i="13"/>
  <c r="L174" i="13"/>
  <c r="I101" i="13"/>
  <c r="G96" i="13"/>
  <c r="F264" i="13"/>
  <c r="F402" i="13" s="1"/>
  <c r="I55" i="13"/>
  <c r="T311" i="13"/>
  <c r="T218" i="13"/>
  <c r="P218" i="13"/>
  <c r="AO221" i="13"/>
  <c r="X218" i="13"/>
  <c r="K264" i="13"/>
  <c r="K402" i="13" s="1"/>
  <c r="AO268" i="13"/>
  <c r="K217" i="13"/>
  <c r="G168" i="13"/>
  <c r="I173" i="13"/>
  <c r="T174" i="13"/>
  <c r="J217" i="13"/>
  <c r="J264" i="13"/>
  <c r="J402" i="13" s="1"/>
  <c r="G50" i="13"/>
  <c r="P265" i="13"/>
  <c r="AO266" i="13"/>
  <c r="J173" i="13"/>
  <c r="K173" i="13"/>
  <c r="I264" i="13"/>
  <c r="I402" i="13" s="1"/>
  <c r="K101" i="13"/>
  <c r="AF174" i="13"/>
  <c r="T265" i="13"/>
  <c r="I217" i="13"/>
  <c r="X311" i="13"/>
  <c r="AO267" i="13"/>
  <c r="P311" i="13"/>
  <c r="H217" i="13"/>
  <c r="H264" i="13"/>
  <c r="H402" i="13" s="1"/>
  <c r="H101" i="13"/>
  <c r="H173" i="13"/>
  <c r="J310" i="13" l="1"/>
  <c r="J356" i="13"/>
  <c r="K310" i="13"/>
  <c r="K356" i="13"/>
  <c r="H310" i="13"/>
  <c r="H356" i="13"/>
  <c r="F310" i="13"/>
  <c r="F356" i="13"/>
  <c r="I310" i="13"/>
  <c r="I356" i="13"/>
  <c r="AO56" i="13"/>
  <c r="G55" i="13"/>
  <c r="AO102" i="13"/>
  <c r="P357" i="13"/>
  <c r="AJ357" i="13"/>
  <c r="AF357" i="13"/>
  <c r="T357" i="13"/>
  <c r="AO174" i="13"/>
  <c r="L357" i="13"/>
  <c r="AO311" i="13"/>
  <c r="G217" i="13"/>
  <c r="G173" i="13"/>
  <c r="G101" i="13"/>
  <c r="G264" i="13"/>
  <c r="G402" i="13" s="1"/>
  <c r="AO265" i="13"/>
  <c r="AO358" i="13"/>
  <c r="AO312" i="13"/>
  <c r="AO313" i="13"/>
  <c r="AO359" i="13"/>
  <c r="X357" i="13"/>
  <c r="AO314" i="13"/>
  <c r="AO360" i="13"/>
  <c r="G310" i="13" l="1"/>
  <c r="G11" i="13" s="1"/>
  <c r="G356" i="13"/>
  <c r="AO357" i="13"/>
  <c r="AW11" i="13" l="1"/>
  <c r="G12" i="13"/>
</calcChain>
</file>

<file path=xl/sharedStrings.xml><?xml version="1.0" encoding="utf-8"?>
<sst xmlns="http://schemas.openxmlformats.org/spreadsheetml/2006/main" count="1627" uniqueCount="356">
  <si>
    <t>KIERUNEK:</t>
  </si>
  <si>
    <t>Pozycja planu</t>
  </si>
  <si>
    <t>NAZWA PRZEDMIOTU</t>
  </si>
  <si>
    <t>Liczba</t>
  </si>
  <si>
    <t>GODZINY</t>
  </si>
  <si>
    <t>ROZKŁAD  ZAJĘĆ  w  SEMESTRZE</t>
  </si>
  <si>
    <t>Razem</t>
  </si>
  <si>
    <t>w tym</t>
  </si>
  <si>
    <t>egza-mi-nów</t>
  </si>
  <si>
    <t>zali-czeń</t>
  </si>
  <si>
    <t>W</t>
  </si>
  <si>
    <t>Ć</t>
  </si>
  <si>
    <t xml:space="preserve">L </t>
  </si>
  <si>
    <t>L</t>
  </si>
  <si>
    <t>A.</t>
  </si>
  <si>
    <t>PRZEDMIOTY  OGÓLNE</t>
  </si>
  <si>
    <t>1.</t>
  </si>
  <si>
    <t>2.</t>
  </si>
  <si>
    <t>3.</t>
  </si>
  <si>
    <t>4.</t>
  </si>
  <si>
    <t>5.</t>
  </si>
  <si>
    <t xml:space="preserve">RAZEM     </t>
  </si>
  <si>
    <t>PODSUMOWANIE  ARKUSZA  1</t>
  </si>
  <si>
    <t xml:space="preserve">Liczba:  </t>
  </si>
  <si>
    <t>egzaminów</t>
  </si>
  <si>
    <t>zaliczeń</t>
  </si>
  <si>
    <t>Legenda:</t>
  </si>
  <si>
    <t xml:space="preserve">W </t>
  </si>
  <si>
    <t xml:space="preserve"> - wykład</t>
  </si>
  <si>
    <t xml:space="preserve">Ć </t>
  </si>
  <si>
    <t xml:space="preserve"> - ćwiczenia audytoryjne</t>
  </si>
  <si>
    <t xml:space="preserve"> - ćwiczenia laboratoryjne, lektorat języków obcych</t>
  </si>
  <si>
    <t xml:space="preserve">P </t>
  </si>
  <si>
    <t xml:space="preserve"> - ćwiczenia projektowe</t>
  </si>
  <si>
    <t>S</t>
  </si>
  <si>
    <t xml:space="preserve"> - seminarium</t>
  </si>
  <si>
    <t xml:space="preserve">T </t>
  </si>
  <si>
    <t xml:space="preserve"> - zajęcia terenowe</t>
  </si>
  <si>
    <t>ARKUSZ 1</t>
  </si>
  <si>
    <t>Pozycja     planu</t>
  </si>
  <si>
    <t>B.</t>
  </si>
  <si>
    <t>PRZEDMIOTY  PODSTAWOWE</t>
  </si>
  <si>
    <t>6.</t>
  </si>
  <si>
    <t>7.</t>
  </si>
  <si>
    <t>8.</t>
  </si>
  <si>
    <t>9.</t>
  </si>
  <si>
    <t>10.</t>
  </si>
  <si>
    <t>PODSUMOWANIE  ARKUSZA  1+2</t>
  </si>
  <si>
    <t>ARKUSZ 2</t>
  </si>
  <si>
    <t>ROZKŁAD  ZAJĘĆ  w SEMESTRZE</t>
  </si>
  <si>
    <t>C.</t>
  </si>
  <si>
    <t>PRZEDMIOTY  KIERUNKOWE</t>
  </si>
  <si>
    <t>PODSUMOWANIE  ARKUSZA  1+2+3</t>
  </si>
  <si>
    <t>ARKUSZ 3</t>
  </si>
  <si>
    <t>ARKUSZ 4</t>
  </si>
  <si>
    <t>P / S</t>
  </si>
  <si>
    <t>UWAGI:</t>
  </si>
  <si>
    <t>w BYDGOSZCZY</t>
  </si>
  <si>
    <t>P/S</t>
  </si>
  <si>
    <t xml:space="preserve"> - egzamin</t>
  </si>
  <si>
    <t>pkt. ECTS</t>
  </si>
  <si>
    <t>UNIWERSYTET TECHNOLOGICZNO-PRZYRODNICZY</t>
  </si>
  <si>
    <t>SUMA</t>
  </si>
  <si>
    <t>FORMA STUDIÓW:</t>
  </si>
  <si>
    <t>POZIOM STUDIÓW:</t>
  </si>
  <si>
    <t>BUDOWNICTWO</t>
  </si>
  <si>
    <t>11.</t>
  </si>
  <si>
    <t>12.</t>
  </si>
  <si>
    <t>13.</t>
  </si>
  <si>
    <t>14.</t>
  </si>
  <si>
    <t>15.</t>
  </si>
  <si>
    <t>16.</t>
  </si>
  <si>
    <t>17.</t>
  </si>
  <si>
    <t>Wychowanie fizyczne</t>
  </si>
  <si>
    <t>Bezpieczeństwo pracy i ergonomia</t>
  </si>
  <si>
    <t>Prawo w budownictwie</t>
  </si>
  <si>
    <t>Fizyka</t>
  </si>
  <si>
    <t>Chemia</t>
  </si>
  <si>
    <t>Geologia</t>
  </si>
  <si>
    <t>Mechanika teoretyczna</t>
  </si>
  <si>
    <t>Metody obliczeniowe</t>
  </si>
  <si>
    <t>Geometria wykreślna</t>
  </si>
  <si>
    <t>Rysunek techniczny</t>
  </si>
  <si>
    <t>Mechanika budowli</t>
  </si>
  <si>
    <t>Budownictwo ogólne</t>
  </si>
  <si>
    <t>Fundamentowanie</t>
  </si>
  <si>
    <t>Budownictwo komunikacyjne</t>
  </si>
  <si>
    <t>Fizyka budowli</t>
  </si>
  <si>
    <t>Hydraulika i hydrologia</t>
  </si>
  <si>
    <t>18.</t>
  </si>
  <si>
    <t>19.</t>
  </si>
  <si>
    <t>Ekonomika budownictwa</t>
  </si>
  <si>
    <t>Seminarium dyplomowe</t>
  </si>
  <si>
    <t>20.</t>
  </si>
  <si>
    <t>Nawierzchnie drogowe</t>
  </si>
  <si>
    <t>Budownictwo drewniane</t>
  </si>
  <si>
    <t>Pomiary inżynierskie</t>
  </si>
  <si>
    <t xml:space="preserve">Matematyka </t>
  </si>
  <si>
    <t>Statystyka stosowana</t>
  </si>
  <si>
    <t>Technologia betonów i zapraw</t>
  </si>
  <si>
    <t>21.</t>
  </si>
  <si>
    <t>STUDIA STACJONARNE</t>
  </si>
  <si>
    <t xml:space="preserve">IM. J. i  J. ŚNIADECKICH </t>
  </si>
  <si>
    <t>1. Studentów obowiązuje na I roku udział we wszystkich zajęciach, na latach wyższych udział we wszystkich ćwiczeniach audytoryjnych, laboratoryjnych, projektowych i seminarium.</t>
  </si>
  <si>
    <t>ARKUSZ 5</t>
  </si>
  <si>
    <t>ARKUSZ 6</t>
  </si>
  <si>
    <t>STUDIA PIERWSZEGO STOPNIA (3,5-LETNIE INŻYNIERSKIE)</t>
  </si>
  <si>
    <t>Mechanika gruntów</t>
  </si>
  <si>
    <t>PODSUMOWANIE  ARKUSZA  1+2+3+4</t>
  </si>
  <si>
    <t xml:space="preserve">Geodezja </t>
  </si>
  <si>
    <t>D2.1</t>
  </si>
  <si>
    <t>D2.2</t>
  </si>
  <si>
    <t>Praktyka zawodowa</t>
  </si>
  <si>
    <t>Praktyka przeddyplomowa</t>
  </si>
  <si>
    <t>PROFIL:</t>
  </si>
  <si>
    <t>OGÓLNOAKADEMICKI</t>
  </si>
  <si>
    <t>Przygotowanie i złożenie pracy dyplomowej oraz przygotowanie do egzaminu dyplomowego</t>
  </si>
  <si>
    <t>Komputerowe wspomaganie projektowania</t>
  </si>
  <si>
    <t>D1.1</t>
  </si>
  <si>
    <t>D1.2</t>
  </si>
  <si>
    <t>Planowanie i projektowanie drogowej infrastruktury miejskiej</t>
  </si>
  <si>
    <t>Budowa i utrzymanie drogowej infrastuktury miejskiej</t>
  </si>
  <si>
    <t>Organizacja i zarządzanie drogami i ruchem drogowym w miastach</t>
  </si>
  <si>
    <t>Inżynieria drogowego ruchu miejskiego</t>
  </si>
  <si>
    <t>Planowanie i projektowanie drogowej infrastruktury zamiejskiej</t>
  </si>
  <si>
    <t>Budowa i utrzymanie drogowej infrastuktury zamiejskiej</t>
  </si>
  <si>
    <t>Organizacja i zarządzanie drogami i ruchem drogowym na drogach zamiejskich</t>
  </si>
  <si>
    <t>Inżynieria drogowego ruchu zamiejskiego</t>
  </si>
  <si>
    <t>Fundamentowanie II</t>
  </si>
  <si>
    <t>PODSUMOWANIE  ARKUSZA  1+2+3+4+5</t>
  </si>
  <si>
    <t>PODSUMOWANIE  ARKUSZA  1+2+3+4+5+6</t>
  </si>
  <si>
    <t>ARKUSZ 7</t>
  </si>
  <si>
    <t>Planowanie i projektowanie infrastruktury drogowej II</t>
  </si>
  <si>
    <t>Lotniska</t>
  </si>
  <si>
    <t>Inżynieria ruchu drogowego II</t>
  </si>
  <si>
    <t>Kubaturowe konstrukcje stalowe</t>
  </si>
  <si>
    <t>egza-minów</t>
  </si>
  <si>
    <t>Podstawy przedsiębiorczości</t>
  </si>
  <si>
    <t>STUDIA I STOPNIA (INŻYNIERSKIE)</t>
  </si>
  <si>
    <t>STACJONARNE</t>
  </si>
  <si>
    <t>Plan studiów według semestrów</t>
  </si>
  <si>
    <t>Zestaw</t>
  </si>
  <si>
    <t>Liczba godzin</t>
  </si>
  <si>
    <t>Punkty</t>
  </si>
  <si>
    <t>L.p.</t>
  </si>
  <si>
    <t>przedmiotów</t>
  </si>
  <si>
    <t>Nazwa przedmiotu</t>
  </si>
  <si>
    <t>kredytowe</t>
  </si>
  <si>
    <t>Strona</t>
  </si>
  <si>
    <t>(kod)</t>
  </si>
  <si>
    <t>wykłady</t>
  </si>
  <si>
    <t>ćwiczenia</t>
  </si>
  <si>
    <t>ECTS</t>
  </si>
  <si>
    <t>Rok 1 Semestr 1</t>
  </si>
  <si>
    <t>B.1</t>
  </si>
  <si>
    <t>B.3</t>
  </si>
  <si>
    <t>B.5</t>
  </si>
  <si>
    <t>B.6</t>
  </si>
  <si>
    <t>C.1</t>
  </si>
  <si>
    <t>C.3</t>
  </si>
  <si>
    <t>C.4</t>
  </si>
  <si>
    <t>C.16</t>
  </si>
  <si>
    <t>B.4</t>
  </si>
  <si>
    <t>Suma punktów kredytowych ECTS</t>
  </si>
  <si>
    <t xml:space="preserve"> (kod)</t>
  </si>
  <si>
    <t>Rok 1 Semestr 2</t>
  </si>
  <si>
    <t>A.4</t>
  </si>
  <si>
    <t>B.2</t>
  </si>
  <si>
    <t>C.2</t>
  </si>
  <si>
    <t>C.5</t>
  </si>
  <si>
    <t>C.6</t>
  </si>
  <si>
    <t>C.8</t>
  </si>
  <si>
    <t>C.14</t>
  </si>
  <si>
    <t>Rok 2 Semestr 3</t>
  </si>
  <si>
    <t>A.1</t>
  </si>
  <si>
    <t>Język obcy</t>
  </si>
  <si>
    <t>A.3</t>
  </si>
  <si>
    <t>A.6</t>
  </si>
  <si>
    <t>C.7</t>
  </si>
  <si>
    <t>C.9</t>
  </si>
  <si>
    <t>C.11</t>
  </si>
  <si>
    <t>C.12</t>
  </si>
  <si>
    <t>C.15</t>
  </si>
  <si>
    <t>Rok 2 Semestr 4</t>
  </si>
  <si>
    <t>C.10</t>
  </si>
  <si>
    <t>C.13</t>
  </si>
  <si>
    <t>C.17</t>
  </si>
  <si>
    <t>C.18</t>
  </si>
  <si>
    <t>C.19</t>
  </si>
  <si>
    <t>C.20</t>
  </si>
  <si>
    <t>Rok 3 Semestr 5</t>
  </si>
  <si>
    <t>B.7</t>
  </si>
  <si>
    <t>Rok 3 Semestr 6</t>
  </si>
  <si>
    <t>Rok 4 Semestr 7</t>
  </si>
  <si>
    <t>Podstawy kierowania procesem inwestycyjnym</t>
  </si>
  <si>
    <t>Szkieletowe konstrukcje drewniane</t>
  </si>
  <si>
    <t>D1.1.3/D1.2.3</t>
  </si>
  <si>
    <t>D1.1.4/D1.2.4</t>
  </si>
  <si>
    <t>Praktyka przeddyplomowa (4 tygodnie)</t>
  </si>
  <si>
    <t>D2.1.2/D2.2.2</t>
  </si>
  <si>
    <t>Geodezja inżynieryjna</t>
  </si>
  <si>
    <t>D2</t>
  </si>
  <si>
    <t>D1</t>
  </si>
  <si>
    <t>E.1.1</t>
  </si>
  <si>
    <t>E.1.2</t>
  </si>
  <si>
    <t>E.1.3</t>
  </si>
  <si>
    <t>E.1.4</t>
  </si>
  <si>
    <t>E.2.1</t>
  </si>
  <si>
    <t>E.2.4</t>
  </si>
  <si>
    <t>E.2.5</t>
  </si>
  <si>
    <t>Praca dyplomowa</t>
  </si>
  <si>
    <t>E.1.5</t>
  </si>
  <si>
    <t>E.2.2</t>
  </si>
  <si>
    <t>E.2.3</t>
  </si>
  <si>
    <t>E.3.1</t>
  </si>
  <si>
    <t>E.3.2</t>
  </si>
  <si>
    <t>E.3.4</t>
  </si>
  <si>
    <t>E.3.3</t>
  </si>
  <si>
    <t>E.3.5</t>
  </si>
  <si>
    <t>Inżynieria geotechniczna</t>
  </si>
  <si>
    <t>Technologia robót budowlanych</t>
  </si>
  <si>
    <t>E1</t>
  </si>
  <si>
    <t>E2</t>
  </si>
  <si>
    <t>E3</t>
  </si>
  <si>
    <t>PRZEDMIOTY OBIERALNE</t>
  </si>
  <si>
    <t>DLA STUDENTÓW, KTÓRZY WYBRALI PRZEDMIOTY OBIERALNE - BLOK E1</t>
  </si>
  <si>
    <t>DLA STUDENTÓW, KTÓRZY WYBRALI PRZEDMIOTY OBIERALNE - BLOK E2</t>
  </si>
  <si>
    <t>DLA STUDENTÓW, KTÓRZY WYBRALI PRZEDMIOTY OBIERALNE - BLOK E3</t>
  </si>
  <si>
    <t>C.21</t>
  </si>
  <si>
    <t xml:space="preserve">Informacje ogólne o programie studiów </t>
  </si>
  <si>
    <t>PROFIL OGÓLNOAKADEMICKI</t>
  </si>
  <si>
    <t>STUDIA PIERWSZEGO STOPNIA (3,5-letnie inżynierskie)</t>
  </si>
  <si>
    <t>łączna liczba godzin zajęć dydaktycznych</t>
  </si>
  <si>
    <t xml:space="preserve">godz. </t>
  </si>
  <si>
    <r>
      <t>łączna liczba pkt. ECTS jaką student musi uzyskać w  ramach zajęć prowadzonych z bezpośrednim udziałem NA lub innych osób prowadzących zajęcia</t>
    </r>
    <r>
      <rPr>
        <sz val="10"/>
        <rFont val="Cambria"/>
        <family val="1"/>
        <charset val="238"/>
      </rPr>
      <t xml:space="preserve"> 
</t>
    </r>
    <r>
      <rPr>
        <sz val="9"/>
        <rFont val="Cambria"/>
        <family val="1"/>
        <charset val="238"/>
      </rPr>
      <t>(w przypadku studiów stacjonarnych ponad 50% z ogólnej liczby pkt. ECTS)</t>
    </r>
  </si>
  <si>
    <r>
      <t xml:space="preserve">liczba pkt. ECTS jaką student musi uzyskać w ramach zajęć z dziedziny nauk humanistycznych lub nauk społecznych
</t>
    </r>
    <r>
      <rPr>
        <sz val="9"/>
        <rFont val="Cambria"/>
        <family val="1"/>
        <charset val="238"/>
      </rPr>
      <t xml:space="preserve">(nie mniej niż 5 pkt. ECTS, nie dotyczy kierunków przyporządkowanych do dziedziny nauk humanistycznych lub nauk społecznych) </t>
    </r>
  </si>
  <si>
    <r>
      <t xml:space="preserve">liczba pkt. ECTS za zajęcia do wyboru 
</t>
    </r>
    <r>
      <rPr>
        <sz val="9"/>
        <rFont val="Cambria"/>
        <family val="1"/>
        <charset val="238"/>
      </rPr>
      <t>(nie mniej niż 30% z ogólnej liczby pkt. ECTS)</t>
    </r>
  </si>
  <si>
    <r>
      <t xml:space="preserve">zajęcia związane z prowadzoną w uczelni działalnością naukową w dyscyplinie / dyscyplinach, do których przyporządkowano kierunek studiów </t>
    </r>
    <r>
      <rPr>
        <u/>
        <sz val="12"/>
        <rFont val="Cambria"/>
        <family val="1"/>
        <charset val="238"/>
      </rPr>
      <t xml:space="preserve">wskazać wyłącznie dla kierunku o profilu ogólnoakademickim
</t>
    </r>
    <r>
      <rPr>
        <sz val="9"/>
        <rFont val="Cambria"/>
        <family val="1"/>
        <charset val="238"/>
      </rPr>
      <t xml:space="preserve">(ponad 50% z ogólnej liczby pkt. ECTS) </t>
    </r>
  </si>
  <si>
    <r>
      <t xml:space="preserve">zajęcia kształtujące umiejętności praktyczne </t>
    </r>
    <r>
      <rPr>
        <u/>
        <sz val="12"/>
        <rFont val="Cambria"/>
        <family val="1"/>
        <charset val="238"/>
      </rPr>
      <t xml:space="preserve">wskazać wyłacznie dla kierunku o profilu praktycznym 
</t>
    </r>
    <r>
      <rPr>
        <sz val="12"/>
        <rFont val="Cambria"/>
        <family val="1"/>
        <charset val="238"/>
      </rPr>
      <t xml:space="preserve">
</t>
    </r>
    <r>
      <rPr>
        <sz val="9"/>
        <rFont val="Cambria"/>
        <family val="1"/>
        <charset val="238"/>
      </rPr>
      <t xml:space="preserve">(ponad 50% z ogólnej liczby pkt. ECTS) </t>
    </r>
  </si>
  <si>
    <t>…………………..</t>
  </si>
  <si>
    <t>pieczątka uczelni</t>
  </si>
  <si>
    <r>
      <t xml:space="preserve">sem. </t>
    </r>
    <r>
      <rPr>
        <b/>
        <sz val="10"/>
        <rFont val="Cambria"/>
        <family val="1"/>
        <charset val="238"/>
      </rPr>
      <t>I</t>
    </r>
  </si>
  <si>
    <r>
      <t>sem.</t>
    </r>
    <r>
      <rPr>
        <b/>
        <sz val="10"/>
        <rFont val="Cambria"/>
        <family val="1"/>
        <charset val="238"/>
      </rPr>
      <t xml:space="preserve"> II</t>
    </r>
  </si>
  <si>
    <r>
      <t>sem.</t>
    </r>
    <r>
      <rPr>
        <b/>
        <sz val="10"/>
        <rFont val="Cambria"/>
        <family val="1"/>
        <charset val="238"/>
      </rPr>
      <t xml:space="preserve"> III</t>
    </r>
  </si>
  <si>
    <r>
      <t xml:space="preserve">sem. </t>
    </r>
    <r>
      <rPr>
        <b/>
        <sz val="10"/>
        <rFont val="Cambria"/>
        <family val="1"/>
        <charset val="238"/>
      </rPr>
      <t>IV</t>
    </r>
  </si>
  <si>
    <r>
      <t xml:space="preserve">sem. </t>
    </r>
    <r>
      <rPr>
        <b/>
        <sz val="10"/>
        <rFont val="Cambria"/>
        <family val="1"/>
        <charset val="238"/>
      </rPr>
      <t>V</t>
    </r>
  </si>
  <si>
    <r>
      <t xml:space="preserve">sem. </t>
    </r>
    <r>
      <rPr>
        <b/>
        <sz val="10"/>
        <rFont val="Cambria"/>
        <family val="1"/>
        <charset val="238"/>
      </rPr>
      <t>VI</t>
    </r>
  </si>
  <si>
    <r>
      <t xml:space="preserve">sem. </t>
    </r>
    <r>
      <rPr>
        <b/>
        <sz val="10"/>
        <rFont val="Cambria"/>
        <family val="1"/>
        <charset val="238"/>
      </rPr>
      <t>VII</t>
    </r>
  </si>
  <si>
    <r>
      <t xml:space="preserve">Język obcy </t>
    </r>
    <r>
      <rPr>
        <vertAlign val="superscript"/>
        <sz val="12"/>
        <rFont val="Cambria"/>
        <family val="1"/>
        <charset val="238"/>
      </rPr>
      <t>3)</t>
    </r>
  </si>
  <si>
    <r>
      <t xml:space="preserve">3. </t>
    </r>
    <r>
      <rPr>
        <b/>
        <sz val="11"/>
        <rFont val="Cambria"/>
        <family val="1"/>
        <charset val="238"/>
      </rPr>
      <t>Język obcy kontynuowany</t>
    </r>
    <r>
      <rPr>
        <sz val="11"/>
        <rFont val="Cambria"/>
        <family val="1"/>
        <charset val="238"/>
      </rPr>
      <t xml:space="preserve"> do wyboru: 1. Język  angielski,  2. Język niemiecki.</t>
    </r>
  </si>
  <si>
    <t>WYDZIAŁ BUDOWNICTWA,  ARCHITEKTURY                                                          I INŻYNIERII ŚRODOWISKA</t>
  </si>
  <si>
    <t>WYDZIAŁ BUDOWNICTWA,  ARCHITEKTURY                                                            I INŻYNIERII ŚRODOWISKA</t>
  </si>
  <si>
    <t>WYDZIAŁ BUDOWNICTWA,  ARCHITEKTURY                                                           I INŻYNIERII ŚRODOWISKA</t>
  </si>
  <si>
    <t>-</t>
  </si>
  <si>
    <t>A.2</t>
  </si>
  <si>
    <t>w semestrze</t>
  </si>
  <si>
    <t>Semestr</t>
  </si>
  <si>
    <t>Przedmioty</t>
  </si>
  <si>
    <t>Suma końcowa</t>
  </si>
  <si>
    <t>Planowanie i projektowanie drogowej infrastruktury miejskiej/Planowanie i projektowanie drogowej infrastruktury zamiejskiej</t>
  </si>
  <si>
    <t>Budowa i utrzymanie drogowej infrastuktury miejskiej/Budowa i utrzymanie drogowej infrastuktury zamiejskiej</t>
  </si>
  <si>
    <t>Organizacja i zarządzanie drogami i ruchem drogowym w miastach/Organizacja i zarządzanie drogami i ruchem drogowym na drogach zamiejskich</t>
  </si>
  <si>
    <t>Inżynieria drogowego ruchu miejskiego/Inżynieria drogowego ruchu zamiejskiego</t>
  </si>
  <si>
    <t>Fundamentowanie II/Inżynieria geotechniczna</t>
  </si>
  <si>
    <t>Pomiary inżynierskie/Geodezja inżynieryjna</t>
  </si>
  <si>
    <t>Konstrukcje betonowe II/Kubaturowe konstrukcje betonowe</t>
  </si>
  <si>
    <t>Budownictwo drewniane/Szkieletowe konstrukcje drewniane</t>
  </si>
  <si>
    <t>Język obcy 3)</t>
  </si>
  <si>
    <t>1 Suma</t>
  </si>
  <si>
    <t>2 Suma</t>
  </si>
  <si>
    <t>3 Suma</t>
  </si>
  <si>
    <t>4 Suma</t>
  </si>
  <si>
    <t>5 Suma</t>
  </si>
  <si>
    <t>6 Suma</t>
  </si>
  <si>
    <t>7 Suma</t>
  </si>
  <si>
    <t>Podstawy projektowania konstrukcji</t>
  </si>
  <si>
    <t>Organizacja robót budowlanych</t>
  </si>
  <si>
    <t>Podstawy BIM</t>
  </si>
  <si>
    <t>Elementy charakterystyki energetycznej budynków</t>
  </si>
  <si>
    <t>Systemy techniczne w budynkach NZEB</t>
  </si>
  <si>
    <t>Konstrukcje metalowe - podstawy</t>
  </si>
  <si>
    <t>Konstrukcje metalowe - elementy</t>
  </si>
  <si>
    <t>Metody komputerowe I</t>
  </si>
  <si>
    <t>Kosztorysownie w budownictwie</t>
  </si>
  <si>
    <t>Psychospołeczne aspekty sukcesu zawodowego</t>
  </si>
  <si>
    <t>Konstrukcje betonowe - elementy</t>
  </si>
  <si>
    <t>Konstrukcje metalowe - obiekty/Kubaturowe konstrukcje stalowe</t>
  </si>
  <si>
    <t>Stalowe obiekty przemysłowe</t>
  </si>
  <si>
    <t>Wytrzymałość materiałów II</t>
  </si>
  <si>
    <t>Instalacje budowlane i OZE</t>
  </si>
  <si>
    <t>Prefabrykacja w budownictwie</t>
  </si>
  <si>
    <t>Eksploatacja obiektów budowlanych / Utrzymanie obiektów budowlanych</t>
  </si>
  <si>
    <t>Procedury projektowania i realizacji obiektów budowlanych</t>
  </si>
  <si>
    <t>Wyroby budowlane</t>
  </si>
  <si>
    <t>Projektowanie cieplne budynków NZEB</t>
  </si>
  <si>
    <t>Wyroby i systemy ochrony cieplnej i przeciwwilgociowej</t>
  </si>
  <si>
    <t>Metody doświadczalne w fizyce budowli</t>
  </si>
  <si>
    <t>Metody komputerowe II</t>
  </si>
  <si>
    <t>22.</t>
  </si>
  <si>
    <t>6. Studentów obowiązuje napisanie i obrona pracy dyplomowej (15 punktów ECTS).</t>
  </si>
  <si>
    <t>23.</t>
  </si>
  <si>
    <t>24.</t>
  </si>
  <si>
    <t>25.</t>
  </si>
  <si>
    <t>26.</t>
  </si>
  <si>
    <t>27.</t>
  </si>
  <si>
    <t>Konstrukcje metalowe - obiekty</t>
  </si>
  <si>
    <t>PODSUMOWANIE  ARKUSZA  1+2+3+4+5+7</t>
  </si>
  <si>
    <t xml:space="preserve">Eksploatacja obiektów budowlanych </t>
  </si>
  <si>
    <t>Utrzymanie obiektów budowlanych</t>
  </si>
  <si>
    <t>28.</t>
  </si>
  <si>
    <t>Kosztorysowanie w budownictwie</t>
  </si>
  <si>
    <t>29.</t>
  </si>
  <si>
    <t>30.</t>
  </si>
  <si>
    <t>31.</t>
  </si>
  <si>
    <t>PLAN  STUDIÓW  NR  VIII</t>
  </si>
  <si>
    <t>32.</t>
  </si>
  <si>
    <r>
      <t xml:space="preserve">Obowiązuje od roku akademickiego: </t>
    </r>
    <r>
      <rPr>
        <b/>
        <sz val="12"/>
        <rFont val="Cambria"/>
        <family val="1"/>
        <charset val="238"/>
      </rPr>
      <t>2020/2021</t>
    </r>
  </si>
  <si>
    <t>33.</t>
  </si>
  <si>
    <t>ARKUSZ 8</t>
  </si>
  <si>
    <t>PODSUMOWANIE  ARKUSZA  1+2+3+4+5+8</t>
  </si>
  <si>
    <t xml:space="preserve">Wytrzymałość materiałów I </t>
  </si>
  <si>
    <t>Wytrzymałość materiałów I</t>
  </si>
  <si>
    <t>Suma</t>
  </si>
  <si>
    <r>
      <t xml:space="preserve">2. Studentów obowiązuje odbycie: 1. 4-tygodniowej </t>
    </r>
    <r>
      <rPr>
        <b/>
        <sz val="11"/>
        <rFont val="Cambria"/>
        <family val="1"/>
        <charset val="238"/>
      </rPr>
      <t>praktyki zawodowej</t>
    </r>
    <r>
      <rPr>
        <sz val="11"/>
        <rFont val="Cambria"/>
        <family val="1"/>
        <charset val="238"/>
      </rPr>
      <t xml:space="preserve"> po II roku studiów (3 punkty ECTS) oraz 2. 4-tygodniowej </t>
    </r>
    <r>
      <rPr>
        <b/>
        <sz val="11"/>
        <rFont val="Cambria"/>
        <family val="1"/>
        <charset val="238"/>
      </rPr>
      <t xml:space="preserve">praktyki przeddyplomowej </t>
    </r>
    <r>
      <rPr>
        <sz val="11"/>
        <rFont val="Cambria"/>
        <family val="1"/>
        <charset val="238"/>
      </rPr>
      <t xml:space="preserve">po III roku studiów (2 punkty ECTS), zaliczenie na ocenę. </t>
    </r>
  </si>
  <si>
    <t>4. Przedmioty obieralne z grupy D - studenci realizują dwa z wybranych modułów przedmiotów: D1.1 lub D1.2, D2.1 lub D2.2</t>
  </si>
  <si>
    <t>5. Przedmioty obieralne z grupy E - studenci realizująjeden z wybranych modułów przedmiotów: E1 lub E2 lub E3</t>
  </si>
  <si>
    <t>KKB</t>
  </si>
  <si>
    <t>KMKiMB</t>
  </si>
  <si>
    <t>Żelbetowe obiekty przemysłowe</t>
  </si>
  <si>
    <t>Konstrukcje betonowe - obiekty</t>
  </si>
  <si>
    <t>Konstrukcje betonowe  - hale</t>
  </si>
  <si>
    <t>Konstrukcje betonowe - podstawy</t>
  </si>
  <si>
    <t>C.22</t>
  </si>
  <si>
    <t>C.23</t>
  </si>
  <si>
    <t>C.25</t>
  </si>
  <si>
    <t>C.28</t>
  </si>
  <si>
    <t>C.31</t>
  </si>
  <si>
    <t>C.33</t>
  </si>
  <si>
    <t>C.26</t>
  </si>
  <si>
    <t>C.32</t>
  </si>
  <si>
    <t>D.1.1.1/D.1.2.1</t>
  </si>
  <si>
    <t>D.2.1.1/D.2.2.1</t>
  </si>
  <si>
    <t>D.2.1.4/D.2.2.4</t>
  </si>
  <si>
    <t>D.2.1.6/D.2.2.6</t>
  </si>
  <si>
    <t>C.27</t>
  </si>
  <si>
    <t>D.1.1.2/D.1.2.2</t>
  </si>
  <si>
    <t>C.30</t>
  </si>
  <si>
    <t>C.24</t>
  </si>
  <si>
    <t>C.29</t>
  </si>
  <si>
    <t>D.2.1.3/D2.2.3</t>
  </si>
  <si>
    <t>D.2.1.5/D.2.2.5</t>
  </si>
  <si>
    <t>A.5</t>
  </si>
  <si>
    <t>ZMIANA - MOSTY--&gt;PODSTAWY MOSTOWNICTWA</t>
  </si>
  <si>
    <t>Podstawy mostownictwa</t>
  </si>
  <si>
    <t>Liczba godzin w semestrze</t>
  </si>
  <si>
    <r>
      <t>Załącznik nr 1 do uchwał</t>
    </r>
    <r>
      <rPr>
        <sz val="10"/>
        <color theme="1"/>
        <rFont val="Cambria"/>
        <family val="1"/>
        <charset val="238"/>
      </rPr>
      <t xml:space="preserve">y nr  6/444 </t>
    </r>
    <r>
      <rPr>
        <sz val="10"/>
        <rFont val="Cambria"/>
        <family val="1"/>
        <charset val="238"/>
      </rPr>
      <t xml:space="preserve"> Senatu UTP z dnia 27 maja 2020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</si>
</sst>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"/>
    <numFmt numFmtId="165" formatCode="0.0"/>
    <numFmt numFmtId="166" formatCode="#\."/>
    <numFmt numFmtId="167" formatCode="0;;;@"/>
  </numFmts>
  <fonts count="43" x14ac:knownFonts="1">
    <font>
      <sz val="10"/>
      <name val="Arial CE"/>
      <charset val="238"/>
    </font>
    <font>
      <b/>
      <sz val="11"/>
      <name val="Arial CE"/>
      <family val="2"/>
      <charset val="238"/>
    </font>
    <font>
      <b/>
      <sz val="10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b/>
      <sz val="12"/>
      <name val="Arial CE"/>
      <charset val="238"/>
    </font>
    <font>
      <sz val="10"/>
      <name val="Cambria"/>
      <family val="1"/>
      <charset val="238"/>
    </font>
    <font>
      <b/>
      <sz val="18"/>
      <name val="Cambria"/>
      <family val="1"/>
      <charset val="238"/>
    </font>
    <font>
      <b/>
      <sz val="14"/>
      <name val="Cambria"/>
      <family val="1"/>
      <charset val="238"/>
    </font>
    <font>
      <sz val="12"/>
      <name val="Cambria"/>
      <family val="1"/>
      <charset val="238"/>
    </font>
    <font>
      <b/>
      <sz val="12"/>
      <name val="Cambria"/>
      <family val="1"/>
      <charset val="238"/>
    </font>
    <font>
      <sz val="16"/>
      <name val="Cambria"/>
      <family val="1"/>
      <charset val="238"/>
    </font>
    <font>
      <sz val="9"/>
      <name val="Cambria"/>
      <family val="1"/>
      <charset val="238"/>
    </font>
    <font>
      <u/>
      <sz val="12"/>
      <name val="Cambria"/>
      <family val="1"/>
      <charset val="238"/>
    </font>
    <font>
      <vertAlign val="superscript"/>
      <sz val="12"/>
      <name val="Cambria"/>
      <family val="1"/>
      <charset val="238"/>
    </font>
    <font>
      <b/>
      <sz val="10"/>
      <name val="Cambria"/>
      <family val="1"/>
      <charset val="238"/>
    </font>
    <font>
      <sz val="11"/>
      <name val="Cambria"/>
      <family val="1"/>
      <charset val="238"/>
    </font>
    <font>
      <b/>
      <sz val="11"/>
      <name val="Cambria"/>
      <family val="1"/>
      <charset val="238"/>
    </font>
    <font>
      <sz val="12"/>
      <name val="Cambria"/>
      <family val="1"/>
      <charset val="238"/>
      <scheme val="major"/>
    </font>
    <font>
      <b/>
      <sz val="3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1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b/>
      <sz val="30"/>
      <color indexed="10"/>
      <name val="Cambria"/>
      <family val="1"/>
      <charset val="238"/>
      <scheme val="major"/>
    </font>
    <font>
      <sz val="30"/>
      <name val="Cambria"/>
      <family val="1"/>
      <charset val="238"/>
      <scheme val="major"/>
    </font>
    <font>
      <i/>
      <sz val="12"/>
      <name val="Cambria"/>
      <family val="1"/>
      <charset val="238"/>
      <scheme val="major"/>
    </font>
    <font>
      <b/>
      <sz val="9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b/>
      <sz val="11"/>
      <name val="Cambria"/>
      <family val="1"/>
      <charset val="238"/>
      <scheme val="major"/>
    </font>
    <font>
      <sz val="11"/>
      <color indexed="10"/>
      <name val="Cambria"/>
      <family val="1"/>
      <charset val="238"/>
      <scheme val="major"/>
    </font>
    <font>
      <b/>
      <sz val="11"/>
      <color indexed="10"/>
      <name val="Cambria"/>
      <family val="1"/>
      <charset val="238"/>
      <scheme val="major"/>
    </font>
    <font>
      <b/>
      <sz val="12"/>
      <color indexed="17"/>
      <name val="Cambria"/>
      <family val="1"/>
      <charset val="238"/>
      <scheme val="major"/>
    </font>
    <font>
      <b/>
      <sz val="12"/>
      <color indexed="50"/>
      <name val="Cambria"/>
      <family val="1"/>
      <charset val="238"/>
      <scheme val="major"/>
    </font>
    <font>
      <vertAlign val="superscript"/>
      <sz val="12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b/>
      <sz val="28"/>
      <name val="Cambria"/>
      <family val="1"/>
      <charset val="238"/>
      <scheme val="major"/>
    </font>
    <font>
      <sz val="28"/>
      <name val="Cambria"/>
      <family val="1"/>
      <charset val="238"/>
      <scheme val="major"/>
    </font>
    <font>
      <sz val="12"/>
      <color rgb="FFFF0000"/>
      <name val="Cambria"/>
      <family val="1"/>
      <charset val="238"/>
      <scheme val="major"/>
    </font>
    <font>
      <sz val="10"/>
      <color theme="0"/>
      <name val="Arial CE"/>
      <charset val="238"/>
    </font>
    <font>
      <sz val="12"/>
      <color theme="0"/>
      <name val="Arial CE"/>
      <charset val="238"/>
    </font>
    <font>
      <b/>
      <sz val="10"/>
      <color theme="0"/>
      <name val="Arial CE"/>
      <charset val="238"/>
    </font>
    <font>
      <b/>
      <sz val="12"/>
      <color theme="0"/>
      <name val="Arial CE"/>
      <charset val="238"/>
    </font>
    <font>
      <sz val="10"/>
      <color theme="1"/>
      <name val="Cambria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6600"/>
        <bgColor indexed="64"/>
      </patternFill>
    </fill>
  </fills>
  <borders count="11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7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0" xfId="0" applyFont="1"/>
    <xf numFmtId="0" fontId="2" fillId="0" borderId="0" xfId="0" applyFon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/>
    <xf numFmtId="0" fontId="0" fillId="0" borderId="0" xfId="0" applyBorder="1" applyAlignment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5" xfId="0" applyFill="1" applyBorder="1"/>
    <xf numFmtId="0" fontId="0" fillId="2" borderId="0" xfId="0" applyFill="1" applyBorder="1"/>
    <xf numFmtId="0" fontId="0" fillId="2" borderId="12" xfId="0" applyFill="1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/>
    <xf numFmtId="0" fontId="0" fillId="0" borderId="15" xfId="0" applyBorder="1" applyAlignment="1"/>
    <xf numFmtId="0" fontId="0" fillId="2" borderId="7" xfId="0" applyFill="1" applyBorder="1"/>
    <xf numFmtId="0" fontId="0" fillId="2" borderId="9" xfId="0" applyFill="1" applyBorder="1"/>
    <xf numFmtId="0" fontId="0" fillId="0" borderId="8" xfId="0" applyBorder="1"/>
    <xf numFmtId="0" fontId="0" fillId="2" borderId="10" xfId="0" applyFill="1" applyBorder="1"/>
    <xf numFmtId="0" fontId="0" fillId="0" borderId="15" xfId="0" applyBorder="1"/>
    <xf numFmtId="0" fontId="0" fillId="0" borderId="14" xfId="0" applyBorder="1"/>
    <xf numFmtId="0" fontId="0" fillId="0" borderId="11" xfId="0" applyFill="1" applyBorder="1" applyAlignment="1">
      <alignment horizontal="center"/>
    </xf>
    <xf numFmtId="0" fontId="0" fillId="2" borderId="16" xfId="0" applyFill="1" applyBorder="1"/>
    <xf numFmtId="0" fontId="0" fillId="0" borderId="5" xfId="0" applyBorder="1"/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1" xfId="0" applyBorder="1" applyAlignment="1">
      <alignment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4" xfId="0" applyBorder="1" applyAlignment="1">
      <alignment vertical="top"/>
    </xf>
    <xf numFmtId="0" fontId="0" fillId="0" borderId="11" xfId="0" applyFont="1" applyBorder="1" applyAlignment="1">
      <alignment horizontal="center" vertical="top"/>
    </xf>
    <xf numFmtId="0" fontId="0" fillId="0" borderId="14" xfId="0" applyFont="1" applyBorder="1" applyAlignment="1">
      <alignment horizontal="center" vertical="top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top"/>
    </xf>
    <xf numFmtId="0" fontId="0" fillId="0" borderId="10" xfId="0" applyFont="1" applyBorder="1" applyAlignment="1">
      <alignment horizontal="center" vertical="top"/>
    </xf>
    <xf numFmtId="0" fontId="0" fillId="0" borderId="11" xfId="0" applyFont="1" applyBorder="1" applyAlignment="1">
      <alignment horizontal="center"/>
    </xf>
    <xf numFmtId="0" fontId="6" fillId="0" borderId="17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9" xfId="0" applyFont="1" applyBorder="1" applyAlignment="1">
      <alignment horizontal="center" vertical="center"/>
    </xf>
    <xf numFmtId="0" fontId="11" fillId="0" borderId="19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164" fontId="11" fillId="0" borderId="19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20" fillId="3" borderId="23" xfId="0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left" vertical="center"/>
    </xf>
    <xf numFmtId="0" fontId="18" fillId="3" borderId="19" xfId="0" applyFont="1" applyFill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8" fillId="0" borderId="28" xfId="0" applyFont="1" applyFill="1" applyBorder="1" applyAlignment="1">
      <alignment horizontal="center" vertical="center"/>
    </xf>
    <xf numFmtId="0" fontId="18" fillId="0" borderId="29" xfId="0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/>
    </xf>
    <xf numFmtId="0" fontId="18" fillId="0" borderId="27" xfId="0" applyFont="1" applyFill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8" fillId="0" borderId="31" xfId="0" applyFont="1" applyFill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32" xfId="0" applyFont="1" applyFill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18" fillId="0" borderId="33" xfId="0" applyFont="1" applyFill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1" fontId="21" fillId="0" borderId="16" xfId="0" quotePrefix="1" applyNumberFormat="1" applyFont="1" applyBorder="1" applyAlignment="1">
      <alignment horizontal="center" vertical="center"/>
    </xf>
    <xf numFmtId="0" fontId="18" fillId="0" borderId="25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3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1" fontId="21" fillId="0" borderId="16" xfId="0" applyNumberFormat="1" applyFont="1" applyBorder="1" applyAlignment="1">
      <alignment horizontal="center" vertical="center"/>
    </xf>
    <xf numFmtId="0" fontId="22" fillId="4" borderId="35" xfId="0" applyFont="1" applyFill="1" applyBorder="1" applyAlignment="1">
      <alignment vertical="center"/>
    </xf>
    <xf numFmtId="0" fontId="22" fillId="4" borderId="36" xfId="0" applyFont="1" applyFill="1" applyBorder="1" applyAlignment="1">
      <alignment horizontal="center" vertical="center"/>
    </xf>
    <xf numFmtId="0" fontId="22" fillId="4" borderId="37" xfId="0" applyFont="1" applyFill="1" applyBorder="1" applyAlignment="1">
      <alignment horizontal="center" vertical="center"/>
    </xf>
    <xf numFmtId="0" fontId="22" fillId="4" borderId="38" xfId="0" applyFont="1" applyFill="1" applyBorder="1" applyAlignment="1">
      <alignment horizontal="center" vertical="center"/>
    </xf>
    <xf numFmtId="0" fontId="22" fillId="4" borderId="39" xfId="0" applyFont="1" applyFill="1" applyBorder="1" applyAlignment="1">
      <alignment horizontal="center" vertical="center"/>
    </xf>
    <xf numFmtId="0" fontId="22" fillId="4" borderId="40" xfId="0" applyFont="1" applyFill="1" applyBorder="1" applyAlignment="1">
      <alignment horizontal="center" vertical="center"/>
    </xf>
    <xf numFmtId="0" fontId="22" fillId="4" borderId="21" xfId="0" applyFont="1" applyFill="1" applyBorder="1" applyAlignment="1">
      <alignment vertical="center"/>
    </xf>
    <xf numFmtId="0" fontId="20" fillId="0" borderId="18" xfId="0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20" fillId="0" borderId="2" xfId="0" applyFont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vertical="center"/>
    </xf>
    <xf numFmtId="0" fontId="25" fillId="0" borderId="18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25" fillId="0" borderId="2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5" fillId="0" borderId="0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18" fillId="0" borderId="42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2" fillId="0" borderId="19" xfId="0" applyFont="1" applyBorder="1" applyAlignment="1">
      <alignment vertical="center"/>
    </xf>
    <xf numFmtId="0" fontId="26" fillId="0" borderId="28" xfId="0" applyFont="1" applyBorder="1" applyAlignment="1">
      <alignment horizontal="center" vertical="center"/>
    </xf>
    <xf numFmtId="0" fontId="26" fillId="0" borderId="29" xfId="0" applyFont="1" applyBorder="1" applyAlignment="1">
      <alignment horizontal="center" vertical="center"/>
    </xf>
    <xf numFmtId="0" fontId="26" fillId="0" borderId="43" xfId="0" applyFont="1" applyBorder="1" applyAlignment="1">
      <alignment horizontal="center" vertical="center"/>
    </xf>
    <xf numFmtId="0" fontId="26" fillId="0" borderId="26" xfId="0" applyFont="1" applyBorder="1" applyAlignment="1">
      <alignment horizontal="center" vertical="center"/>
    </xf>
    <xf numFmtId="0" fontId="26" fillId="0" borderId="44" xfId="0" applyFont="1" applyBorder="1" applyAlignment="1">
      <alignment horizontal="center" vertical="center"/>
    </xf>
    <xf numFmtId="0" fontId="22" fillId="0" borderId="17" xfId="0" applyFont="1" applyBorder="1" applyAlignment="1">
      <alignment vertical="center"/>
    </xf>
    <xf numFmtId="0" fontId="27" fillId="0" borderId="3" xfId="0" applyFont="1" applyBorder="1" applyAlignment="1">
      <alignment vertical="center"/>
    </xf>
    <xf numFmtId="0" fontId="22" fillId="0" borderId="3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27" fillId="0" borderId="17" xfId="0" applyFont="1" applyBorder="1" applyAlignment="1">
      <alignment vertical="center"/>
    </xf>
    <xf numFmtId="0" fontId="27" fillId="0" borderId="4" xfId="0" applyFont="1" applyBorder="1" applyAlignment="1">
      <alignment vertical="center"/>
    </xf>
    <xf numFmtId="0" fontId="28" fillId="0" borderId="18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2" fillId="0" borderId="2" xfId="0" applyFont="1" applyBorder="1" applyAlignment="1">
      <alignment vertical="center"/>
    </xf>
    <xf numFmtId="0" fontId="22" fillId="0" borderId="18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21" fillId="0" borderId="18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/>
    </xf>
    <xf numFmtId="0" fontId="28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0" fontId="22" fillId="0" borderId="2" xfId="0" applyFont="1" applyBorder="1" applyAlignment="1">
      <alignment horizontal="left" vertical="center"/>
    </xf>
    <xf numFmtId="0" fontId="18" fillId="0" borderId="0" xfId="0" applyFont="1" applyAlignment="1">
      <alignment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0" borderId="0" xfId="0" applyFont="1" applyFill="1" applyBorder="1" applyAlignment="1">
      <alignment horizontal="left" vertical="center"/>
    </xf>
    <xf numFmtId="0" fontId="28" fillId="0" borderId="18" xfId="0" applyFont="1" applyBorder="1" applyAlignment="1">
      <alignment horizontal="left" vertical="center"/>
    </xf>
    <xf numFmtId="0" fontId="29" fillId="5" borderId="11" xfId="0" applyFont="1" applyFill="1" applyBorder="1" applyAlignment="1">
      <alignment vertical="center"/>
    </xf>
    <xf numFmtId="0" fontId="22" fillId="0" borderId="21" xfId="0" applyFont="1" applyBorder="1" applyAlignment="1">
      <alignment vertical="center"/>
    </xf>
    <xf numFmtId="0" fontId="22" fillId="0" borderId="22" xfId="0" applyFont="1" applyBorder="1" applyAlignment="1">
      <alignment vertical="center"/>
    </xf>
    <xf numFmtId="0" fontId="21" fillId="0" borderId="22" xfId="0" applyFont="1" applyBorder="1" applyAlignment="1">
      <alignment vertical="center"/>
    </xf>
    <xf numFmtId="0" fontId="30" fillId="0" borderId="22" xfId="0" applyFont="1" applyBorder="1" applyAlignment="1">
      <alignment horizontal="right" vertical="center"/>
    </xf>
    <xf numFmtId="0" fontId="21" fillId="0" borderId="22" xfId="0" applyFont="1" applyFill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18" fillId="3" borderId="45" xfId="0" applyFont="1" applyFill="1" applyBorder="1" applyAlignment="1">
      <alignment horizontal="left" vertical="center"/>
    </xf>
    <xf numFmtId="0" fontId="18" fillId="6" borderId="25" xfId="0" applyFont="1" applyFill="1" applyBorder="1" applyAlignment="1">
      <alignment horizontal="center" vertical="center"/>
    </xf>
    <xf numFmtId="0" fontId="18" fillId="6" borderId="9" xfId="0" applyFont="1" applyFill="1" applyBorder="1" applyAlignment="1">
      <alignment horizontal="center" vertical="center"/>
    </xf>
    <xf numFmtId="0" fontId="18" fillId="6" borderId="32" xfId="0" applyFont="1" applyFill="1" applyBorder="1" applyAlignment="1">
      <alignment horizontal="center" vertical="center"/>
    </xf>
    <xf numFmtId="0" fontId="18" fillId="6" borderId="27" xfId="0" applyFont="1" applyFill="1" applyBorder="1" applyAlignment="1">
      <alignment horizontal="center" vertical="center"/>
    </xf>
    <xf numFmtId="0" fontId="18" fillId="6" borderId="8" xfId="0" applyFont="1" applyFill="1" applyBorder="1" applyAlignment="1">
      <alignment horizontal="center" vertical="center"/>
    </xf>
    <xf numFmtId="0" fontId="18" fillId="5" borderId="31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5" borderId="16" xfId="0" applyFont="1" applyFill="1" applyBorder="1" applyAlignment="1">
      <alignment horizontal="center" vertical="center"/>
    </xf>
    <xf numFmtId="0" fontId="18" fillId="6" borderId="16" xfId="0" applyFont="1" applyFill="1" applyBorder="1" applyAlignment="1">
      <alignment horizontal="center" vertical="center"/>
    </xf>
    <xf numFmtId="0" fontId="18" fillId="6" borderId="46" xfId="0" applyFont="1" applyFill="1" applyBorder="1" applyAlignment="1">
      <alignment horizontal="center" vertical="center"/>
    </xf>
    <xf numFmtId="0" fontId="18" fillId="6" borderId="13" xfId="0" applyFont="1" applyFill="1" applyBorder="1" applyAlignment="1">
      <alignment horizontal="center" vertical="center"/>
    </xf>
    <xf numFmtId="0" fontId="18" fillId="6" borderId="31" xfId="0" applyFont="1" applyFill="1" applyBorder="1" applyAlignment="1">
      <alignment horizontal="center" vertical="center"/>
    </xf>
    <xf numFmtId="0" fontId="18" fillId="6" borderId="34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31" fillId="6" borderId="16" xfId="0" applyFont="1" applyFill="1" applyBorder="1" applyAlignment="1">
      <alignment horizontal="center" vertical="center"/>
    </xf>
    <xf numFmtId="0" fontId="31" fillId="6" borderId="11" xfId="0" applyFont="1" applyFill="1" applyBorder="1" applyAlignment="1">
      <alignment horizontal="center" vertical="center"/>
    </xf>
    <xf numFmtId="0" fontId="32" fillId="6" borderId="16" xfId="0" applyFont="1" applyFill="1" applyBorder="1" applyAlignment="1">
      <alignment horizontal="center" vertical="center"/>
    </xf>
    <xf numFmtId="0" fontId="22" fillId="4" borderId="21" xfId="0" applyFont="1" applyFill="1" applyBorder="1" applyAlignment="1">
      <alignment horizontal="center" vertical="center"/>
    </xf>
    <xf numFmtId="0" fontId="22" fillId="4" borderId="22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0" fontId="18" fillId="0" borderId="22" xfId="0" applyFont="1" applyBorder="1" applyAlignment="1">
      <alignment vertical="center"/>
    </xf>
    <xf numFmtId="0" fontId="20" fillId="0" borderId="22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18" fillId="0" borderId="22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7" fillId="0" borderId="19" xfId="0" applyFont="1" applyBorder="1" applyAlignment="1">
      <alignment horizontal="left" vertical="center"/>
    </xf>
    <xf numFmtId="0" fontId="22" fillId="0" borderId="19" xfId="0" applyFont="1" applyBorder="1" applyAlignment="1">
      <alignment horizontal="left" vertical="center"/>
    </xf>
    <xf numFmtId="0" fontId="21" fillId="0" borderId="19" xfId="0" applyFont="1" applyBorder="1" applyAlignment="1">
      <alignment horizontal="left" vertical="center"/>
    </xf>
    <xf numFmtId="0" fontId="20" fillId="3" borderId="19" xfId="0" applyFont="1" applyFill="1" applyBorder="1" applyAlignment="1">
      <alignment horizontal="center" vertical="center"/>
    </xf>
    <xf numFmtId="0" fontId="18" fillId="0" borderId="48" xfId="0" applyFont="1" applyFill="1" applyBorder="1" applyAlignment="1">
      <alignment horizontal="center" vertical="center"/>
    </xf>
    <xf numFmtId="0" fontId="18" fillId="0" borderId="43" xfId="0" applyFont="1" applyFill="1" applyBorder="1" applyAlignment="1">
      <alignment horizontal="center" vertical="center"/>
    </xf>
    <xf numFmtId="0" fontId="18" fillId="6" borderId="29" xfId="0" applyFont="1" applyFill="1" applyBorder="1" applyAlignment="1">
      <alignment horizontal="center" vertical="center"/>
    </xf>
    <xf numFmtId="0" fontId="18" fillId="6" borderId="26" xfId="0" applyFont="1" applyFill="1" applyBorder="1" applyAlignment="1">
      <alignment horizontal="center" vertical="center"/>
    </xf>
    <xf numFmtId="0" fontId="18" fillId="6" borderId="44" xfId="0" applyFont="1" applyFill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8" fillId="6" borderId="49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8" fillId="7" borderId="16" xfId="0" applyFont="1" applyFill="1" applyBorder="1" applyAlignment="1">
      <alignment horizontal="center" vertical="center"/>
    </xf>
    <xf numFmtId="0" fontId="20" fillId="6" borderId="11" xfId="0" applyFont="1" applyFill="1" applyBorder="1" applyAlignment="1">
      <alignment horizontal="center" vertical="center"/>
    </xf>
    <xf numFmtId="0" fontId="18" fillId="0" borderId="10" xfId="0" applyFont="1" applyBorder="1" applyAlignment="1">
      <alignment vertical="center"/>
    </xf>
    <xf numFmtId="0" fontId="18" fillId="0" borderId="50" xfId="0" applyFont="1" applyBorder="1" applyAlignment="1">
      <alignment vertical="center"/>
    </xf>
    <xf numFmtId="0" fontId="22" fillId="3" borderId="19" xfId="0" applyFont="1" applyFill="1" applyBorder="1" applyAlignment="1">
      <alignment horizontal="center" vertical="center"/>
    </xf>
    <xf numFmtId="0" fontId="20" fillId="3" borderId="51" xfId="0" applyFont="1" applyFill="1" applyBorder="1" applyAlignment="1">
      <alignment horizontal="left" vertical="center"/>
    </xf>
    <xf numFmtId="0" fontId="22" fillId="3" borderId="20" xfId="0" applyFont="1" applyFill="1" applyBorder="1" applyAlignment="1">
      <alignment horizontal="center" vertical="center"/>
    </xf>
    <xf numFmtId="166" fontId="18" fillId="0" borderId="24" xfId="0" applyNumberFormat="1" applyFont="1" applyBorder="1" applyAlignment="1">
      <alignment horizontal="center" vertical="center"/>
    </xf>
    <xf numFmtId="0" fontId="18" fillId="0" borderId="8" xfId="0" applyFont="1" applyFill="1" applyBorder="1" applyAlignment="1">
      <alignment vertical="center" wrapText="1"/>
    </xf>
    <xf numFmtId="0" fontId="18" fillId="0" borderId="7" xfId="0" applyFont="1" applyFill="1" applyBorder="1" applyAlignment="1">
      <alignment vertical="center" wrapText="1"/>
    </xf>
    <xf numFmtId="0" fontId="18" fillId="6" borderId="52" xfId="0" applyFont="1" applyFill="1" applyBorder="1" applyAlignment="1">
      <alignment horizontal="center" vertical="center"/>
    </xf>
    <xf numFmtId="0" fontId="18" fillId="6" borderId="6" xfId="0" applyFont="1" applyFill="1" applyBorder="1" applyAlignment="1">
      <alignment horizontal="center" vertical="center"/>
    </xf>
    <xf numFmtId="0" fontId="18" fillId="6" borderId="53" xfId="0" applyFont="1" applyFill="1" applyBorder="1" applyAlignment="1">
      <alignment horizontal="center" vertical="center"/>
    </xf>
    <xf numFmtId="0" fontId="18" fillId="6" borderId="54" xfId="0" applyFont="1" applyFill="1" applyBorder="1" applyAlignment="1">
      <alignment horizontal="center" vertical="center"/>
    </xf>
    <xf numFmtId="0" fontId="18" fillId="6" borderId="30" xfId="0" applyFont="1" applyFill="1" applyBorder="1" applyAlignment="1">
      <alignment horizontal="center" vertical="center"/>
    </xf>
    <xf numFmtId="166" fontId="18" fillId="0" borderId="31" xfId="0" applyNumberFormat="1" applyFont="1" applyBorder="1" applyAlignment="1">
      <alignment horizontal="center" vertical="center"/>
    </xf>
    <xf numFmtId="0" fontId="18" fillId="0" borderId="11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18" fillId="0" borderId="11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46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8" fillId="6" borderId="55" xfId="0" applyFont="1" applyFill="1" applyBorder="1" applyAlignment="1">
      <alignment horizontal="center" vertical="center"/>
    </xf>
    <xf numFmtId="0" fontId="18" fillId="6" borderId="33" xfId="0" applyFont="1" applyFill="1" applyBorder="1" applyAlignment="1">
      <alignment horizontal="center" vertical="center"/>
    </xf>
    <xf numFmtId="0" fontId="18" fillId="0" borderId="34" xfId="0" applyFont="1" applyFill="1" applyBorder="1" applyAlignment="1">
      <alignment horizontal="center" vertical="center"/>
    </xf>
    <xf numFmtId="0" fontId="18" fillId="0" borderId="16" xfId="0" applyFont="1" applyBorder="1" applyAlignment="1">
      <alignment vertical="center"/>
    </xf>
    <xf numFmtId="0" fontId="18" fillId="6" borderId="14" xfId="0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/>
    </xf>
    <xf numFmtId="0" fontId="18" fillId="6" borderId="56" xfId="0" applyFont="1" applyFill="1" applyBorder="1" applyAlignment="1">
      <alignment horizontal="center" vertical="center"/>
    </xf>
    <xf numFmtId="0" fontId="18" fillId="6" borderId="57" xfId="0" applyFont="1" applyFill="1" applyBorder="1" applyAlignment="1">
      <alignment horizontal="center" vertical="center"/>
    </xf>
    <xf numFmtId="0" fontId="18" fillId="6" borderId="58" xfId="0" applyFont="1" applyFill="1" applyBorder="1" applyAlignment="1">
      <alignment horizontal="center" vertical="center"/>
    </xf>
    <xf numFmtId="0" fontId="18" fillId="6" borderId="59" xfId="0" applyFont="1" applyFill="1" applyBorder="1" applyAlignment="1">
      <alignment horizontal="center" vertical="center"/>
    </xf>
    <xf numFmtId="0" fontId="29" fillId="6" borderId="15" xfId="0" applyFont="1" applyFill="1" applyBorder="1" applyAlignment="1">
      <alignment vertical="center"/>
    </xf>
    <xf numFmtId="0" fontId="20" fillId="0" borderId="18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0" fillId="0" borderId="2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left" vertical="center"/>
    </xf>
    <xf numFmtId="0" fontId="25" fillId="0" borderId="18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25" fillId="0" borderId="2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41" xfId="0" applyFont="1" applyFill="1" applyBorder="1" applyAlignment="1">
      <alignment horizontal="center" vertical="center"/>
    </xf>
    <xf numFmtId="0" fontId="18" fillId="0" borderId="47" xfId="0" applyFont="1" applyFill="1" applyBorder="1" applyAlignment="1">
      <alignment vertical="center"/>
    </xf>
    <xf numFmtId="0" fontId="18" fillId="0" borderId="22" xfId="0" applyFont="1" applyFill="1" applyBorder="1" applyAlignment="1">
      <alignment vertical="center"/>
    </xf>
    <xf numFmtId="0" fontId="22" fillId="0" borderId="0" xfId="0" applyFont="1" applyFill="1" applyAlignment="1">
      <alignment vertical="center"/>
    </xf>
    <xf numFmtId="0" fontId="20" fillId="0" borderId="22" xfId="0" applyFont="1" applyFill="1" applyBorder="1" applyAlignment="1">
      <alignment horizontal="left" vertical="center"/>
    </xf>
    <xf numFmtId="0" fontId="18" fillId="0" borderId="22" xfId="0" applyFont="1" applyFill="1" applyBorder="1" applyAlignment="1">
      <alignment horizontal="left" vertical="center"/>
    </xf>
    <xf numFmtId="0" fontId="18" fillId="0" borderId="22" xfId="0" applyFont="1" applyFill="1" applyBorder="1" applyAlignment="1">
      <alignment horizontal="center" vertical="center"/>
    </xf>
    <xf numFmtId="0" fontId="18" fillId="0" borderId="60" xfId="0" applyFont="1" applyFill="1" applyBorder="1" applyAlignment="1">
      <alignment horizontal="center" vertical="center"/>
    </xf>
    <xf numFmtId="0" fontId="18" fillId="6" borderId="16" xfId="0" applyNumberFormat="1" applyFont="1" applyFill="1" applyBorder="1" applyAlignment="1">
      <alignment horizontal="center" vertical="center"/>
    </xf>
    <xf numFmtId="0" fontId="18" fillId="6" borderId="11" xfId="0" applyNumberFormat="1" applyFont="1" applyFill="1" applyBorder="1" applyAlignment="1">
      <alignment horizontal="center" vertical="center"/>
    </xf>
    <xf numFmtId="0" fontId="18" fillId="6" borderId="32" xfId="0" applyNumberFormat="1" applyFont="1" applyFill="1" applyBorder="1" applyAlignment="1">
      <alignment horizontal="center" vertical="center"/>
    </xf>
    <xf numFmtId="1" fontId="18" fillId="6" borderId="16" xfId="0" applyNumberFormat="1" applyFont="1" applyFill="1" applyBorder="1" applyAlignment="1">
      <alignment horizontal="center" vertical="center"/>
    </xf>
    <xf numFmtId="1" fontId="18" fillId="6" borderId="32" xfId="0" applyNumberFormat="1" applyFont="1" applyFill="1" applyBorder="1" applyAlignment="1">
      <alignment horizontal="center" vertical="center"/>
    </xf>
    <xf numFmtId="0" fontId="18" fillId="6" borderId="60" xfId="0" applyFont="1" applyFill="1" applyBorder="1" applyAlignment="1">
      <alignment horizontal="center" vertical="center"/>
    </xf>
    <xf numFmtId="0" fontId="18" fillId="6" borderId="60" xfId="0" applyNumberFormat="1" applyFont="1" applyFill="1" applyBorder="1" applyAlignment="1">
      <alignment horizontal="center" vertical="center"/>
    </xf>
    <xf numFmtId="0" fontId="18" fillId="6" borderId="14" xfId="0" applyNumberFormat="1" applyFont="1" applyFill="1" applyBorder="1" applyAlignment="1">
      <alignment horizontal="center" vertical="center"/>
    </xf>
    <xf numFmtId="0" fontId="21" fillId="6" borderId="33" xfId="0" applyNumberFormat="1" applyFont="1" applyFill="1" applyBorder="1" applyAlignment="1">
      <alignment horizontal="center" vertical="center"/>
    </xf>
    <xf numFmtId="0" fontId="18" fillId="6" borderId="59" xfId="0" applyNumberFormat="1" applyFont="1" applyFill="1" applyBorder="1" applyAlignment="1">
      <alignment horizontal="center" vertical="center"/>
    </xf>
    <xf numFmtId="0" fontId="18" fillId="6" borderId="57" xfId="0" applyNumberFormat="1" applyFont="1" applyFill="1" applyBorder="1" applyAlignment="1">
      <alignment horizontal="center" vertical="center"/>
    </xf>
    <xf numFmtId="0" fontId="18" fillId="6" borderId="58" xfId="0" applyNumberFormat="1" applyFont="1" applyFill="1" applyBorder="1" applyAlignment="1">
      <alignment horizontal="center" vertical="center"/>
    </xf>
    <xf numFmtId="165" fontId="18" fillId="6" borderId="16" xfId="0" applyNumberFormat="1" applyFont="1" applyFill="1" applyBorder="1" applyAlignment="1">
      <alignment horizontal="center" vertical="center"/>
    </xf>
    <xf numFmtId="165" fontId="18" fillId="6" borderId="32" xfId="0" applyNumberFormat="1" applyFont="1" applyFill="1" applyBorder="1" applyAlignment="1">
      <alignment horizontal="center" vertical="center"/>
    </xf>
    <xf numFmtId="165" fontId="21" fillId="6" borderId="33" xfId="0" applyNumberFormat="1" applyFont="1" applyFill="1" applyBorder="1" applyAlignment="1">
      <alignment horizontal="center" vertical="center"/>
    </xf>
    <xf numFmtId="167" fontId="18" fillId="0" borderId="8" xfId="0" applyNumberFormat="1" applyFont="1" applyFill="1" applyBorder="1" applyAlignment="1">
      <alignment horizontal="center" vertical="center"/>
    </xf>
    <xf numFmtId="167" fontId="18" fillId="6" borderId="8" xfId="0" applyNumberFormat="1" applyFont="1" applyFill="1" applyBorder="1" applyAlignment="1">
      <alignment horizontal="center" vertical="center"/>
    </xf>
    <xf numFmtId="167" fontId="18" fillId="0" borderId="11" xfId="0" applyNumberFormat="1" applyFont="1" applyFill="1" applyBorder="1" applyAlignment="1">
      <alignment horizontal="center" vertical="center"/>
    </xf>
    <xf numFmtId="167" fontId="18" fillId="0" borderId="32" xfId="0" applyNumberFormat="1" applyFont="1" applyFill="1" applyBorder="1" applyAlignment="1">
      <alignment horizontal="center" vertical="center"/>
    </xf>
    <xf numFmtId="167" fontId="18" fillId="0" borderId="14" xfId="0" applyNumberFormat="1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0" fillId="0" borderId="102" xfId="0" applyBorder="1"/>
    <xf numFmtId="0" fontId="0" fillId="0" borderId="103" xfId="0" applyBorder="1"/>
    <xf numFmtId="0" fontId="0" fillId="0" borderId="106" xfId="0" applyBorder="1"/>
    <xf numFmtId="0" fontId="0" fillId="0" borderId="102" xfId="0" applyBorder="1" applyAlignment="1">
      <alignment shrinkToFit="1"/>
    </xf>
    <xf numFmtId="0" fontId="0" fillId="0" borderId="103" xfId="0" applyBorder="1" applyAlignment="1">
      <alignment shrinkToFit="1"/>
    </xf>
    <xf numFmtId="0" fontId="0" fillId="0" borderId="0" xfId="0" applyAlignment="1">
      <alignment shrinkToFit="1"/>
    </xf>
    <xf numFmtId="0" fontId="0" fillId="0" borderId="106" xfId="0" applyBorder="1" applyAlignment="1">
      <alignment shrinkToFit="1"/>
    </xf>
    <xf numFmtId="0" fontId="0" fillId="0" borderId="107" xfId="0" applyBorder="1" applyAlignment="1">
      <alignment shrinkToFit="1"/>
    </xf>
    <xf numFmtId="0" fontId="0" fillId="0" borderId="108" xfId="0" applyBorder="1"/>
    <xf numFmtId="167" fontId="0" fillId="0" borderId="102" xfId="0" applyNumberFormat="1" applyBorder="1"/>
    <xf numFmtId="167" fontId="0" fillId="0" borderId="104" xfId="0" applyNumberFormat="1" applyBorder="1" applyAlignment="1">
      <alignment shrinkToFit="1"/>
    </xf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vertical="center"/>
    </xf>
    <xf numFmtId="0" fontId="18" fillId="0" borderId="50" xfId="0" applyFont="1" applyBorder="1" applyAlignment="1">
      <alignment vertical="center"/>
    </xf>
    <xf numFmtId="0" fontId="18" fillId="0" borderId="12" xfId="0" applyFont="1" applyBorder="1" applyAlignment="1">
      <alignment horizontal="left" vertical="center"/>
    </xf>
    <xf numFmtId="0" fontId="22" fillId="0" borderId="18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18" fillId="0" borderId="10" xfId="0" applyFont="1" applyBorder="1" applyAlignment="1">
      <alignment vertical="center"/>
    </xf>
    <xf numFmtId="0" fontId="18" fillId="0" borderId="50" xfId="0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18" fillId="0" borderId="10" xfId="0" applyFont="1" applyFill="1" applyBorder="1" applyAlignment="1">
      <alignment horizontal="left" vertical="center"/>
    </xf>
    <xf numFmtId="0" fontId="18" fillId="0" borderId="12" xfId="0" applyFont="1" applyFill="1" applyBorder="1" applyAlignment="1">
      <alignment horizontal="left" vertical="center"/>
    </xf>
    <xf numFmtId="0" fontId="18" fillId="0" borderId="49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8" fillId="0" borderId="10" xfId="0" applyFont="1" applyBorder="1" applyAlignment="1">
      <alignment vertical="center"/>
    </xf>
    <xf numFmtId="0" fontId="18" fillId="0" borderId="18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4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2" fillId="0" borderId="19" xfId="0" applyFont="1" applyBorder="1" applyAlignment="1">
      <alignment vertical="center"/>
    </xf>
    <xf numFmtId="0" fontId="18" fillId="0" borderId="22" xfId="0" applyFont="1" applyFill="1" applyBorder="1" applyAlignment="1">
      <alignment horizontal="center" vertical="center"/>
    </xf>
    <xf numFmtId="0" fontId="18" fillId="0" borderId="22" xfId="0" applyFont="1" applyFill="1" applyBorder="1" applyAlignment="1">
      <alignment horizontal="left" vertical="center"/>
    </xf>
    <xf numFmtId="0" fontId="11" fillId="0" borderId="19" xfId="0" applyFont="1" applyFill="1" applyBorder="1" applyAlignment="1">
      <alignment horizontal="center" vertical="center"/>
    </xf>
    <xf numFmtId="1" fontId="11" fillId="0" borderId="19" xfId="0" applyNumberFormat="1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vertical="center"/>
    </xf>
    <xf numFmtId="0" fontId="18" fillId="0" borderId="12" xfId="0" applyFont="1" applyFill="1" applyBorder="1" applyAlignment="1">
      <alignment vertical="center"/>
    </xf>
    <xf numFmtId="0" fontId="6" fillId="0" borderId="0" xfId="0" applyFont="1" applyBorder="1"/>
    <xf numFmtId="0" fontId="0" fillId="0" borderId="22" xfId="0" applyBorder="1" applyAlignment="1">
      <alignment vertical="center"/>
    </xf>
    <xf numFmtId="0" fontId="0" fillId="0" borderId="0" xfId="0"/>
    <xf numFmtId="0" fontId="0" fillId="0" borderId="102" xfId="0" applyBorder="1" applyAlignment="1"/>
    <xf numFmtId="0" fontId="0" fillId="0" borderId="109" xfId="0" applyNumberFormat="1" applyBorder="1" applyAlignment="1">
      <alignment horizontal="center"/>
    </xf>
    <xf numFmtId="0" fontId="0" fillId="0" borderId="110" xfId="0" applyNumberFormat="1" applyBorder="1" applyAlignment="1">
      <alignment horizontal="center"/>
    </xf>
    <xf numFmtId="0" fontId="0" fillId="0" borderId="105" xfId="0" applyNumberFormat="1" applyBorder="1" applyAlignment="1">
      <alignment horizontal="center"/>
    </xf>
    <xf numFmtId="0" fontId="0" fillId="0" borderId="109" xfId="0" applyBorder="1"/>
    <xf numFmtId="0" fontId="0" fillId="0" borderId="109" xfId="0" applyBorder="1" applyAlignment="1">
      <alignment horizontal="center"/>
    </xf>
    <xf numFmtId="0" fontId="0" fillId="0" borderId="109" xfId="0" applyNumberFormat="1" applyFill="1" applyBorder="1" applyAlignment="1">
      <alignment horizontal="center"/>
    </xf>
    <xf numFmtId="0" fontId="0" fillId="0" borderId="110" xfId="0" applyNumberForma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/>
    <xf numFmtId="0" fontId="0" fillId="0" borderId="10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5" xfId="0" applyFill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0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0" xfId="0" applyBorder="1" applyAlignment="1">
      <alignment horizontal="left" wrapText="1"/>
    </xf>
    <xf numFmtId="0" fontId="0" fillId="0" borderId="10" xfId="0" applyFont="1" applyBorder="1" applyAlignment="1">
      <alignment horizontal="left" wrapText="1"/>
    </xf>
    <xf numFmtId="0" fontId="0" fillId="0" borderId="0" xfId="0" applyFill="1" applyBorder="1" applyAlignment="1">
      <alignment horizontal="center" vertical="top"/>
    </xf>
    <xf numFmtId="0" fontId="0" fillId="0" borderId="10" xfId="0" applyFill="1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11" xfId="0" applyBorder="1" applyAlignment="1">
      <alignment vertical="top" wrapText="1"/>
    </xf>
    <xf numFmtId="0" fontId="0" fillId="0" borderId="11" xfId="0" applyFont="1" applyBorder="1" applyAlignment="1">
      <alignment vertical="top" wrapText="1"/>
    </xf>
    <xf numFmtId="0" fontId="0" fillId="0" borderId="0" xfId="0" applyBorder="1" applyAlignment="1">
      <alignment shrinkToFit="1"/>
    </xf>
    <xf numFmtId="0" fontId="0" fillId="0" borderId="0" xfId="0" applyBorder="1" applyAlignment="1">
      <alignment horizontal="center" vertical="top"/>
    </xf>
    <xf numFmtId="1" fontId="0" fillId="0" borderId="7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0" fontId="37" fillId="6" borderId="13" xfId="0" applyFont="1" applyFill="1" applyBorder="1" applyAlignment="1">
      <alignment horizontal="center" vertical="center"/>
    </xf>
    <xf numFmtId="0" fontId="37" fillId="6" borderId="10" xfId="0" applyFont="1" applyFill="1" applyBorder="1" applyAlignment="1">
      <alignment horizontal="center" vertic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40" fillId="0" borderId="0" xfId="0" quotePrefix="1" applyFont="1" applyAlignment="1">
      <alignment vertical="center"/>
    </xf>
    <xf numFmtId="0" fontId="38" fillId="0" borderId="0" xfId="0" quotePrefix="1" applyFont="1" applyAlignment="1">
      <alignment vertical="center"/>
    </xf>
    <xf numFmtId="0" fontId="41" fillId="0" borderId="0" xfId="0" applyFont="1" applyAlignment="1">
      <alignment vertical="center"/>
    </xf>
    <xf numFmtId="0" fontId="39" fillId="0" borderId="0" xfId="0" applyFont="1" applyFill="1" applyAlignment="1">
      <alignment vertical="center"/>
    </xf>
    <xf numFmtId="0" fontId="38" fillId="0" borderId="0" xfId="0" applyFont="1"/>
    <xf numFmtId="0" fontId="38" fillId="0" borderId="0" xfId="0" applyFont="1" applyBorder="1" applyAlignment="1">
      <alignment vertical="center"/>
    </xf>
    <xf numFmtId="0" fontId="39" fillId="0" borderId="0" xfId="0" quotePrefix="1" applyFont="1" applyAlignment="1">
      <alignment vertical="center"/>
    </xf>
    <xf numFmtId="0" fontId="25" fillId="0" borderId="18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 wrapText="1"/>
    </xf>
    <xf numFmtId="0" fontId="22" fillId="0" borderId="65" xfId="0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/>
    </xf>
    <xf numFmtId="0" fontId="22" fillId="0" borderId="66" xfId="0" applyFont="1" applyBorder="1" applyAlignment="1">
      <alignment horizontal="center" vertical="center"/>
    </xf>
    <xf numFmtId="0" fontId="22" fillId="4" borderId="67" xfId="0" applyFont="1" applyFill="1" applyBorder="1" applyAlignment="1">
      <alignment horizontal="center" vertical="center"/>
    </xf>
    <xf numFmtId="0" fontId="22" fillId="0" borderId="68" xfId="0" applyFont="1" applyBorder="1" applyAlignment="1">
      <alignment horizontal="center" vertical="center"/>
    </xf>
    <xf numFmtId="0" fontId="22" fillId="0" borderId="69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 wrapText="1"/>
    </xf>
    <xf numFmtId="0" fontId="22" fillId="0" borderId="70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/>
    </xf>
    <xf numFmtId="0" fontId="22" fillId="0" borderId="65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27" fillId="0" borderId="22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81" xfId="0" applyFont="1" applyBorder="1" applyAlignment="1">
      <alignment horizontal="center" vertical="center"/>
    </xf>
    <xf numFmtId="0" fontId="27" fillId="0" borderId="64" xfId="0" applyFont="1" applyBorder="1" applyAlignment="1">
      <alignment horizontal="center" vertical="center"/>
    </xf>
    <xf numFmtId="0" fontId="27" fillId="0" borderId="83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7" fillId="0" borderId="95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7" fillId="0" borderId="63" xfId="0" applyFont="1" applyBorder="1" applyAlignment="1">
      <alignment horizontal="center" vertical="center"/>
    </xf>
    <xf numFmtId="0" fontId="35" fillId="0" borderId="80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6" fillId="0" borderId="3" xfId="0" applyFont="1" applyBorder="1" applyAlignment="1">
      <alignment vertical="center"/>
    </xf>
    <xf numFmtId="0" fontId="36" fillId="0" borderId="4" xfId="0" applyFont="1" applyBorder="1" applyAlignment="1">
      <alignment vertical="center"/>
    </xf>
    <xf numFmtId="0" fontId="35" fillId="0" borderId="42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6" fillId="0" borderId="0" xfId="0" applyFont="1" applyBorder="1" applyAlignment="1">
      <alignment vertical="center"/>
    </xf>
    <xf numFmtId="0" fontId="36" fillId="0" borderId="2" xfId="0" applyFont="1" applyBorder="1" applyAlignment="1">
      <alignment vertical="center"/>
    </xf>
    <xf numFmtId="0" fontId="27" fillId="0" borderId="94" xfId="0" applyFont="1" applyBorder="1" applyAlignment="1">
      <alignment horizontal="center" vertical="center"/>
    </xf>
    <xf numFmtId="0" fontId="22" fillId="0" borderId="60" xfId="0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0" fontId="22" fillId="0" borderId="73" xfId="0" applyFont="1" applyBorder="1" applyAlignment="1">
      <alignment horizontal="center" vertical="center"/>
    </xf>
    <xf numFmtId="0" fontId="28" fillId="4" borderId="74" xfId="0" applyFont="1" applyFill="1" applyBorder="1" applyAlignment="1">
      <alignment horizontal="center" vertical="center"/>
    </xf>
    <xf numFmtId="0" fontId="28" fillId="4" borderId="70" xfId="0" applyFont="1" applyFill="1" applyBorder="1" applyAlignment="1">
      <alignment horizontal="center" vertical="center"/>
    </xf>
    <xf numFmtId="0" fontId="20" fillId="3" borderId="19" xfId="0" applyFont="1" applyFill="1" applyBorder="1" applyAlignment="1">
      <alignment horizontal="left" vertical="center"/>
    </xf>
    <xf numFmtId="0" fontId="18" fillId="3" borderId="19" xfId="0" applyFont="1" applyFill="1" applyBorder="1" applyAlignment="1">
      <alignment horizontal="left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28" fillId="0" borderId="85" xfId="0" applyFont="1" applyBorder="1" applyAlignment="1">
      <alignment horizontal="center" vertical="center"/>
    </xf>
    <xf numFmtId="0" fontId="28" fillId="0" borderId="65" xfId="0" applyFont="1" applyBorder="1" applyAlignment="1">
      <alignment horizontal="center" vertical="center"/>
    </xf>
    <xf numFmtId="0" fontId="28" fillId="0" borderId="86" xfId="0" applyFont="1" applyBorder="1" applyAlignment="1">
      <alignment horizontal="center" vertical="center"/>
    </xf>
    <xf numFmtId="0" fontId="28" fillId="0" borderId="87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41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82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53" xfId="0" applyFont="1" applyBorder="1" applyAlignment="1">
      <alignment horizontal="center" vertical="center" wrapText="1"/>
    </xf>
    <xf numFmtId="0" fontId="22" fillId="0" borderId="52" xfId="0" applyFont="1" applyBorder="1" applyAlignment="1">
      <alignment horizontal="center" vertical="center"/>
    </xf>
    <xf numFmtId="0" fontId="28" fillId="4" borderId="88" xfId="0" applyFont="1" applyFill="1" applyBorder="1" applyAlignment="1">
      <alignment horizontal="center" vertical="center"/>
    </xf>
    <xf numFmtId="0" fontId="28" fillId="4" borderId="87" xfId="0" applyFont="1" applyFill="1" applyBorder="1" applyAlignment="1">
      <alignment horizontal="center" vertical="center"/>
    </xf>
    <xf numFmtId="0" fontId="28" fillId="4" borderId="75" xfId="0" applyFont="1" applyFill="1" applyBorder="1" applyAlignment="1">
      <alignment horizontal="center" vertical="center"/>
    </xf>
    <xf numFmtId="0" fontId="28" fillId="4" borderId="65" xfId="0" applyFont="1" applyFill="1" applyBorder="1" applyAlignment="1">
      <alignment horizontal="center" vertical="center"/>
    </xf>
    <xf numFmtId="0" fontId="22" fillId="4" borderId="22" xfId="0" applyFont="1" applyFill="1" applyBorder="1" applyAlignment="1">
      <alignment horizontal="right" vertical="center"/>
    </xf>
    <xf numFmtId="0" fontId="22" fillId="4" borderId="89" xfId="0" applyFont="1" applyFill="1" applyBorder="1" applyAlignment="1">
      <alignment horizontal="right" vertical="center"/>
    </xf>
    <xf numFmtId="0" fontId="28" fillId="0" borderId="77" xfId="0" applyFont="1" applyBorder="1" applyAlignment="1">
      <alignment horizontal="center" vertical="center"/>
    </xf>
    <xf numFmtId="0" fontId="28" fillId="0" borderId="66" xfId="0" applyFont="1" applyBorder="1" applyAlignment="1">
      <alignment horizontal="center" vertical="center"/>
    </xf>
    <xf numFmtId="0" fontId="27" fillId="4" borderId="62" xfId="0" applyFont="1" applyFill="1" applyBorder="1" applyAlignment="1">
      <alignment horizontal="right" vertical="center"/>
    </xf>
    <xf numFmtId="0" fontId="27" fillId="4" borderId="90" xfId="0" applyFont="1" applyFill="1" applyBorder="1" applyAlignment="1">
      <alignment horizontal="right" vertical="center"/>
    </xf>
    <xf numFmtId="0" fontId="22" fillId="0" borderId="11" xfId="0" applyFont="1" applyBorder="1" applyAlignment="1">
      <alignment horizontal="center" vertical="center"/>
    </xf>
    <xf numFmtId="0" fontId="22" fillId="0" borderId="71" xfId="0" applyFont="1" applyBorder="1" applyAlignment="1">
      <alignment horizontal="center" vertical="center"/>
    </xf>
    <xf numFmtId="0" fontId="34" fillId="0" borderId="77" xfId="0" applyFont="1" applyBorder="1" applyAlignment="1">
      <alignment horizontal="center" vertical="center" textRotation="90" wrapText="1"/>
    </xf>
    <xf numFmtId="0" fontId="34" fillId="0" borderId="52" xfId="0" applyFont="1" applyBorder="1" applyAlignment="1">
      <alignment horizontal="center" vertical="center" textRotation="90" wrapText="1"/>
    </xf>
    <xf numFmtId="0" fontId="34" fillId="0" borderId="66" xfId="0" applyFont="1" applyBorder="1" applyAlignment="1">
      <alignment horizontal="center" vertical="center" textRotation="90" wrapText="1"/>
    </xf>
    <xf numFmtId="0" fontId="33" fillId="0" borderId="78" xfId="0" applyFont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3" fillId="0" borderId="79" xfId="0" applyFont="1" applyBorder="1" applyAlignment="1">
      <alignment horizontal="center" vertical="center"/>
    </xf>
    <xf numFmtId="0" fontId="33" fillId="0" borderId="22" xfId="0" applyFont="1" applyBorder="1" applyAlignment="1">
      <alignment horizontal="center" vertical="center"/>
    </xf>
    <xf numFmtId="0" fontId="22" fillId="0" borderId="80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81" xfId="0" applyFont="1" applyBorder="1" applyAlignment="1">
      <alignment horizontal="center" vertical="center"/>
    </xf>
    <xf numFmtId="0" fontId="22" fillId="0" borderId="64" xfId="0" applyFont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0" borderId="65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22" fillId="0" borderId="72" xfId="0" applyFont="1" applyBorder="1" applyAlignment="1">
      <alignment horizontal="center" vertical="center"/>
    </xf>
    <xf numFmtId="0" fontId="18" fillId="0" borderId="21" xfId="0" applyFont="1" applyBorder="1" applyAlignment="1">
      <alignment horizontal="left" vertical="center"/>
    </xf>
    <xf numFmtId="0" fontId="18" fillId="0" borderId="22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22" fillId="0" borderId="83" xfId="0" applyFont="1" applyBorder="1" applyAlignment="1">
      <alignment horizontal="center" vertical="center"/>
    </xf>
    <xf numFmtId="0" fontId="18" fillId="0" borderId="17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18" fillId="0" borderId="84" xfId="0" applyFont="1" applyBorder="1" applyAlignment="1">
      <alignment horizontal="left" vertical="center"/>
    </xf>
    <xf numFmtId="0" fontId="20" fillId="0" borderId="17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25" fillId="0" borderId="41" xfId="0" applyFont="1" applyBorder="1" applyAlignment="1">
      <alignment horizontal="center" vertical="center"/>
    </xf>
    <xf numFmtId="0" fontId="22" fillId="0" borderId="9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92" xfId="0" applyFont="1" applyBorder="1" applyAlignment="1">
      <alignment horizontal="center" vertical="center"/>
    </xf>
    <xf numFmtId="0" fontId="28" fillId="0" borderId="93" xfId="0" applyFont="1" applyBorder="1" applyAlignment="1">
      <alignment horizontal="center" vertical="center"/>
    </xf>
    <xf numFmtId="0" fontId="28" fillId="0" borderId="70" xfId="0" applyFont="1" applyBorder="1" applyAlignment="1">
      <alignment horizontal="center" vertical="center"/>
    </xf>
    <xf numFmtId="0" fontId="28" fillId="4" borderId="76" xfId="0" applyFont="1" applyFill="1" applyBorder="1" applyAlignment="1">
      <alignment horizontal="center" vertical="center"/>
    </xf>
    <xf numFmtId="0" fontId="28" fillId="4" borderId="66" xfId="0" applyFont="1" applyFill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63" xfId="0" applyFont="1" applyBorder="1" applyAlignment="1">
      <alignment horizontal="center" vertical="center"/>
    </xf>
    <xf numFmtId="0" fontId="20" fillId="0" borderId="80" xfId="0" applyFont="1" applyBorder="1" applyAlignment="1">
      <alignment horizontal="center" vertical="center"/>
    </xf>
    <xf numFmtId="0" fontId="20" fillId="0" borderId="96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54" xfId="0" applyFont="1" applyBorder="1" applyAlignment="1">
      <alignment horizontal="center" vertical="center"/>
    </xf>
    <xf numFmtId="0" fontId="20" fillId="0" borderId="47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73" xfId="0" applyFont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22" fillId="0" borderId="67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18" fillId="3" borderId="98" xfId="0" applyFont="1" applyFill="1" applyBorder="1" applyAlignment="1">
      <alignment horizontal="left" vertical="center"/>
    </xf>
    <xf numFmtId="0" fontId="18" fillId="3" borderId="99" xfId="0" applyFont="1" applyFill="1" applyBorder="1" applyAlignment="1">
      <alignment horizontal="left" vertical="center"/>
    </xf>
    <xf numFmtId="0" fontId="22" fillId="4" borderId="68" xfId="0" applyFont="1" applyFill="1" applyBorder="1" applyAlignment="1">
      <alignment horizontal="center" vertical="center"/>
    </xf>
    <xf numFmtId="0" fontId="22" fillId="4" borderId="69" xfId="0" applyFont="1" applyFill="1" applyBorder="1" applyAlignment="1">
      <alignment horizontal="center" vertical="center"/>
    </xf>
    <xf numFmtId="0" fontId="22" fillId="0" borderId="77" xfId="0" applyFont="1" applyBorder="1" applyAlignment="1">
      <alignment horizontal="center" vertical="center" textRotation="90" wrapText="1"/>
    </xf>
    <xf numFmtId="0" fontId="22" fillId="0" borderId="52" xfId="0" applyFont="1" applyBorder="1" applyAlignment="1">
      <alignment horizontal="center" vertical="center" textRotation="90" wrapText="1"/>
    </xf>
    <xf numFmtId="0" fontId="22" fillId="0" borderId="66" xfId="0" applyFont="1" applyBorder="1" applyAlignment="1">
      <alignment horizontal="center" vertical="center" textRotation="90" wrapText="1"/>
    </xf>
    <xf numFmtId="0" fontId="22" fillId="0" borderId="78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79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0" borderId="86" xfId="0" applyFont="1" applyBorder="1" applyAlignment="1">
      <alignment horizontal="center" vertical="center"/>
    </xf>
    <xf numFmtId="0" fontId="22" fillId="0" borderId="85" xfId="0" applyFont="1" applyBorder="1" applyAlignment="1">
      <alignment horizontal="center" vertical="center"/>
    </xf>
    <xf numFmtId="0" fontId="22" fillId="0" borderId="93" xfId="0" applyFont="1" applyBorder="1" applyAlignment="1">
      <alignment horizontal="center" vertical="center"/>
    </xf>
    <xf numFmtId="0" fontId="22" fillId="0" borderId="97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53" xfId="0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0" fontId="18" fillId="0" borderId="50" xfId="0" applyFont="1" applyBorder="1" applyAlignment="1">
      <alignment horizontal="left" vertical="center"/>
    </xf>
    <xf numFmtId="0" fontId="18" fillId="0" borderId="10" xfId="0" applyFont="1" applyBorder="1" applyAlignment="1">
      <alignment vertical="center"/>
    </xf>
    <xf numFmtId="0" fontId="18" fillId="0" borderId="50" xfId="0" applyFont="1" applyBorder="1" applyAlignment="1">
      <alignment vertical="center"/>
    </xf>
    <xf numFmtId="0" fontId="27" fillId="0" borderId="28" xfId="0" applyFont="1" applyBorder="1" applyAlignment="1">
      <alignment horizontal="center" vertical="center"/>
    </xf>
    <xf numFmtId="0" fontId="27" fillId="0" borderId="29" xfId="0" applyFont="1" applyBorder="1" applyAlignment="1">
      <alignment horizontal="center" vertical="center"/>
    </xf>
    <xf numFmtId="0" fontId="27" fillId="0" borderId="26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111" xfId="0" applyFont="1" applyBorder="1" applyAlignment="1">
      <alignment horizontal="center" vertical="center"/>
    </xf>
    <xf numFmtId="0" fontId="27" fillId="0" borderId="71" xfId="0" applyFont="1" applyBorder="1" applyAlignment="1">
      <alignment horizontal="center" vertical="center"/>
    </xf>
    <xf numFmtId="0" fontId="27" fillId="0" borderId="112" xfId="0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3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0" fillId="3" borderId="19" xfId="0" applyFont="1" applyFill="1" applyBorder="1" applyAlignment="1">
      <alignment horizontal="center" vertical="center"/>
    </xf>
    <xf numFmtId="0" fontId="20" fillId="3" borderId="20" xfId="0" applyFont="1" applyFill="1" applyBorder="1" applyAlignment="1">
      <alignment horizontal="center" vertical="center"/>
    </xf>
    <xf numFmtId="0" fontId="21" fillId="0" borderId="66" xfId="0" applyFont="1" applyBorder="1" applyAlignment="1">
      <alignment horizontal="center" vertical="center"/>
    </xf>
    <xf numFmtId="0" fontId="18" fillId="0" borderId="12" xfId="0" applyFont="1" applyBorder="1" applyAlignment="1">
      <alignment horizontal="left" vertical="center"/>
    </xf>
    <xf numFmtId="0" fontId="18" fillId="0" borderId="10" xfId="0" applyFont="1" applyFill="1" applyBorder="1" applyAlignment="1">
      <alignment vertical="center"/>
    </xf>
    <xf numFmtId="0" fontId="18" fillId="0" borderId="50" xfId="0" applyFont="1" applyFill="1" applyBorder="1" applyAlignment="1">
      <alignment vertical="center"/>
    </xf>
    <xf numFmtId="0" fontId="27" fillId="0" borderId="17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164" fontId="28" fillId="0" borderId="85" xfId="0" applyNumberFormat="1" applyFont="1" applyBorder="1" applyAlignment="1">
      <alignment horizontal="center" vertical="center"/>
    </xf>
    <xf numFmtId="0" fontId="21" fillId="0" borderId="65" xfId="0" applyFont="1" applyBorder="1" applyAlignment="1">
      <alignment horizontal="center" vertical="center"/>
    </xf>
    <xf numFmtId="164" fontId="28" fillId="0" borderId="96" xfId="0" applyNumberFormat="1" applyFont="1" applyBorder="1" applyAlignment="1">
      <alignment horizontal="center" vertical="center"/>
    </xf>
    <xf numFmtId="0" fontId="21" fillId="0" borderId="70" xfId="0" applyFont="1" applyBorder="1" applyAlignment="1">
      <alignment horizontal="center" vertical="center"/>
    </xf>
    <xf numFmtId="164" fontId="28" fillId="0" borderId="93" xfId="0" applyNumberFormat="1" applyFont="1" applyBorder="1" applyAlignment="1">
      <alignment horizontal="center" vertical="center"/>
    </xf>
    <xf numFmtId="0" fontId="22" fillId="0" borderId="70" xfId="0" applyFont="1" applyBorder="1" applyAlignment="1">
      <alignment horizontal="center" vertical="center"/>
    </xf>
    <xf numFmtId="164" fontId="28" fillId="0" borderId="73" xfId="0" applyNumberFormat="1" applyFont="1" applyBorder="1" applyAlignment="1">
      <alignment horizontal="center" vertical="center"/>
    </xf>
    <xf numFmtId="164" fontId="28" fillId="0" borderId="65" xfId="0" applyNumberFormat="1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13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89" xfId="0" applyFont="1" applyBorder="1" applyAlignment="1">
      <alignment horizontal="center" vertical="center"/>
    </xf>
    <xf numFmtId="0" fontId="22" fillId="3" borderId="19" xfId="0" applyFont="1" applyFill="1" applyBorder="1" applyAlignment="1">
      <alignment horizontal="center" vertical="center"/>
    </xf>
    <xf numFmtId="0" fontId="22" fillId="3" borderId="20" xfId="0" applyFont="1" applyFill="1" applyBorder="1" applyAlignment="1">
      <alignment horizontal="center" vertical="center"/>
    </xf>
    <xf numFmtId="164" fontId="28" fillId="0" borderId="77" xfId="0" applyNumberFormat="1" applyFont="1" applyBorder="1" applyAlignment="1">
      <alignment horizontal="center" vertical="center"/>
    </xf>
    <xf numFmtId="164" fontId="28" fillId="0" borderId="66" xfId="0" applyNumberFormat="1" applyFont="1" applyBorder="1" applyAlignment="1">
      <alignment horizontal="center" vertical="center"/>
    </xf>
    <xf numFmtId="164" fontId="28" fillId="0" borderId="70" xfId="0" applyNumberFormat="1" applyFont="1" applyBorder="1" applyAlignment="1">
      <alignment horizontal="center" vertical="center"/>
    </xf>
    <xf numFmtId="0" fontId="18" fillId="0" borderId="17" xfId="0" applyFont="1" applyFill="1" applyBorder="1" applyAlignment="1">
      <alignment horizontal="left" vertical="center"/>
    </xf>
    <xf numFmtId="0" fontId="18" fillId="0" borderId="3" xfId="0" applyFont="1" applyFill="1" applyBorder="1" applyAlignment="1">
      <alignment horizontal="left" vertical="center"/>
    </xf>
    <xf numFmtId="0" fontId="18" fillId="0" borderId="84" xfId="0" applyFont="1" applyFill="1" applyBorder="1" applyAlignment="1">
      <alignment horizontal="left" vertical="center"/>
    </xf>
    <xf numFmtId="0" fontId="35" fillId="0" borderId="80" xfId="0" applyFont="1" applyFill="1" applyBorder="1" applyAlignment="1">
      <alignment horizontal="center" vertical="center"/>
    </xf>
    <xf numFmtId="0" fontId="35" fillId="0" borderId="3" xfId="0" applyFont="1" applyFill="1" applyBorder="1" applyAlignment="1">
      <alignment horizontal="center" vertical="center"/>
    </xf>
    <xf numFmtId="0" fontId="36" fillId="0" borderId="3" xfId="0" applyFont="1" applyFill="1" applyBorder="1" applyAlignment="1">
      <alignment vertical="center"/>
    </xf>
    <xf numFmtId="0" fontId="36" fillId="0" borderId="4" xfId="0" applyFont="1" applyFill="1" applyBorder="1" applyAlignment="1">
      <alignment vertical="center"/>
    </xf>
    <xf numFmtId="0" fontId="35" fillId="0" borderId="42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vertical="center"/>
    </xf>
    <xf numFmtId="0" fontId="36" fillId="0" borderId="2" xfId="0" applyFont="1" applyFill="1" applyBorder="1" applyAlignment="1">
      <alignment vertical="center"/>
    </xf>
    <xf numFmtId="0" fontId="20" fillId="0" borderId="17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164" fontId="28" fillId="0" borderId="86" xfId="0" applyNumberFormat="1" applyFont="1" applyBorder="1" applyAlignment="1">
      <alignment horizontal="center" vertical="center"/>
    </xf>
    <xf numFmtId="164" fontId="28" fillId="0" borderId="87" xfId="0" applyNumberFormat="1" applyFont="1" applyBorder="1" applyAlignment="1">
      <alignment horizontal="center" vertical="center"/>
    </xf>
    <xf numFmtId="0" fontId="25" fillId="0" borderId="1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25" fillId="0" borderId="41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41" xfId="0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horizontal="center" vertical="center"/>
    </xf>
    <xf numFmtId="0" fontId="18" fillId="0" borderId="22" xfId="0" applyFont="1" applyFill="1" applyBorder="1" applyAlignment="1">
      <alignment horizontal="center" vertical="center"/>
    </xf>
    <xf numFmtId="0" fontId="18" fillId="0" borderId="89" xfId="0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horizontal="left" vertical="center"/>
    </xf>
    <xf numFmtId="0" fontId="18" fillId="0" borderId="22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7" fillId="0" borderId="67" xfId="0" applyFont="1" applyBorder="1" applyAlignment="1">
      <alignment horizontal="center" vertical="center"/>
    </xf>
    <xf numFmtId="0" fontId="27" fillId="0" borderId="68" xfId="0" applyFont="1" applyBorder="1" applyAlignment="1">
      <alignment horizontal="center" vertical="center"/>
    </xf>
    <xf numFmtId="0" fontId="27" fillId="0" borderId="69" xfId="0" applyFont="1" applyBorder="1" applyAlignment="1">
      <alignment horizontal="center" vertical="center"/>
    </xf>
    <xf numFmtId="0" fontId="27" fillId="0" borderId="84" xfId="0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top" wrapText="1"/>
    </xf>
    <xf numFmtId="0" fontId="18" fillId="0" borderId="50" xfId="0" applyFont="1" applyBorder="1" applyAlignment="1">
      <alignment horizontal="left" vertical="top" wrapText="1"/>
    </xf>
    <xf numFmtId="0" fontId="20" fillId="0" borderId="18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164" fontId="28" fillId="0" borderId="80" xfId="0" applyNumberFormat="1" applyFont="1" applyBorder="1" applyAlignment="1">
      <alignment horizontal="center" vertical="center"/>
    </xf>
    <xf numFmtId="164" fontId="28" fillId="0" borderId="47" xfId="0" applyNumberFormat="1" applyFont="1" applyBorder="1" applyAlignment="1">
      <alignment horizontal="center" vertical="center"/>
    </xf>
    <xf numFmtId="0" fontId="22" fillId="0" borderId="19" xfId="0" applyFont="1" applyBorder="1" applyAlignment="1">
      <alignment vertical="center"/>
    </xf>
    <xf numFmtId="0" fontId="18" fillId="0" borderId="43" xfId="0" applyFont="1" applyBorder="1" applyAlignment="1">
      <alignment vertical="center"/>
    </xf>
    <xf numFmtId="0" fontId="18" fillId="0" borderId="61" xfId="0" applyFont="1" applyBorder="1" applyAlignment="1">
      <alignment vertical="center"/>
    </xf>
    <xf numFmtId="0" fontId="18" fillId="0" borderId="43" xfId="0" applyFont="1" applyFill="1" applyBorder="1" applyAlignment="1">
      <alignment vertical="center"/>
    </xf>
    <xf numFmtId="0" fontId="18" fillId="0" borderId="61" xfId="0" applyFont="1" applyFill="1" applyBorder="1" applyAlignment="1">
      <alignment vertical="center"/>
    </xf>
    <xf numFmtId="0" fontId="18" fillId="0" borderId="100" xfId="0" applyFont="1" applyBorder="1" applyAlignment="1">
      <alignment horizontal="center" vertical="center"/>
    </xf>
    <xf numFmtId="0" fontId="18" fillId="0" borderId="101" xfId="0" applyFont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/>
    </xf>
    <xf numFmtId="0" fontId="9" fillId="0" borderId="23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8" fillId="0" borderId="10" xfId="0" applyFont="1" applyBorder="1" applyAlignment="1">
      <alignment vertical="top"/>
    </xf>
    <xf numFmtId="0" fontId="18" fillId="0" borderId="50" xfId="0" applyFont="1" applyBorder="1" applyAlignment="1">
      <alignment vertical="top"/>
    </xf>
    <xf numFmtId="164" fontId="28" fillId="0" borderId="78" xfId="0" applyNumberFormat="1" applyFont="1" applyBorder="1" applyAlignment="1">
      <alignment horizontal="center" vertical="center"/>
    </xf>
    <xf numFmtId="164" fontId="28" fillId="0" borderId="79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10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2" xfId="0" applyBorder="1" applyAlignment="1">
      <alignment horizontal="left"/>
    </xf>
    <xf numFmtId="0" fontId="0" fillId="0" borderId="11" xfId="0" applyBorder="1" applyAlignment="1"/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shrinkToFit="1"/>
    </xf>
    <xf numFmtId="0" fontId="0" fillId="0" borderId="14" xfId="0" applyBorder="1" applyAlignment="1">
      <alignment horizontal="left"/>
    </xf>
    <xf numFmtId="0" fontId="2" fillId="0" borderId="9" xfId="0" applyFont="1" applyBorder="1"/>
    <xf numFmtId="0" fontId="1" fillId="0" borderId="9" xfId="0" applyFont="1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0" xfId="0"/>
    <xf numFmtId="0" fontId="0" fillId="0" borderId="11" xfId="0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419"/>
  <sheetViews>
    <sheetView tabSelected="1" view="pageBreakPreview" zoomScale="55" zoomScaleNormal="60" zoomScaleSheetLayoutView="55" zoomScalePageLayoutView="40" workbookViewId="0">
      <selection activeCell="W12" sqref="W12"/>
    </sheetView>
  </sheetViews>
  <sheetFormatPr defaultColWidth="9.21875" defaultRowHeight="18" customHeight="1" x14ac:dyDescent="0.25"/>
  <cols>
    <col min="1" max="1" width="4.44140625" style="1" customWidth="1"/>
    <col min="2" max="3" width="32.5546875" style="1" customWidth="1"/>
    <col min="4" max="4" width="6.44140625" style="1" customWidth="1"/>
    <col min="5" max="6" width="6" style="1" customWidth="1"/>
    <col min="7" max="7" width="11.21875" style="1" customWidth="1"/>
    <col min="8" max="11" width="7.21875" style="1" customWidth="1"/>
    <col min="12" max="35" width="4.21875" style="1" customWidth="1"/>
    <col min="36" max="36" width="4.5546875" style="1" customWidth="1"/>
    <col min="37" max="39" width="4.21875" style="1" customWidth="1"/>
    <col min="40" max="40" width="2.21875" style="1" customWidth="1"/>
    <col min="41" max="48" width="9.21875" style="363"/>
    <col min="49" max="49" width="37.21875" style="363" bestFit="1" customWidth="1"/>
    <col min="50" max="52" width="9.21875" style="1"/>
    <col min="53" max="53" width="37.21875" style="1" bestFit="1" customWidth="1"/>
    <col min="54" max="55" width="14.21875" style="1" customWidth="1"/>
    <col min="56" max="56" width="17.21875" style="1" customWidth="1"/>
    <col min="57" max="58" width="9.21875" style="1"/>
    <col min="59" max="59" width="59.77734375" style="1" bestFit="1" customWidth="1"/>
    <col min="60" max="16384" width="9.21875" style="1"/>
  </cols>
  <sheetData>
    <row r="1" spans="1:49" ht="18" customHeight="1" thickBot="1" x14ac:dyDescent="0.3"/>
    <row r="2" spans="1:49" ht="18" customHeight="1" x14ac:dyDescent="0.25">
      <c r="A2" s="60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"/>
      <c r="R2" s="61"/>
      <c r="S2" s="61"/>
      <c r="T2" s="61"/>
      <c r="U2" s="6"/>
      <c r="V2" s="61"/>
      <c r="W2" s="61"/>
      <c r="X2" s="61"/>
      <c r="Y2" s="61" t="s">
        <v>355</v>
      </c>
      <c r="Z2" s="61"/>
      <c r="AA2" s="61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7"/>
    </row>
    <row r="3" spans="1:49" ht="18" customHeight="1" x14ac:dyDescent="0.25">
      <c r="A3" s="62"/>
      <c r="B3" s="63" t="s">
        <v>229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5"/>
    </row>
    <row r="4" spans="1:49" ht="18" customHeight="1" x14ac:dyDescent="0.25">
      <c r="A4" s="62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5"/>
    </row>
    <row r="5" spans="1:49" ht="18" customHeight="1" x14ac:dyDescent="0.25">
      <c r="A5" s="62"/>
      <c r="B5" s="65" t="s">
        <v>0</v>
      </c>
      <c r="C5" s="329"/>
      <c r="D5" s="65" t="s">
        <v>65</v>
      </c>
      <c r="E5" s="65"/>
      <c r="F5" s="65"/>
      <c r="G5" s="65"/>
      <c r="H5" s="65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5"/>
    </row>
    <row r="6" spans="1:49" ht="18" customHeight="1" x14ac:dyDescent="0.25">
      <c r="A6" s="62"/>
      <c r="B6" s="66" t="s">
        <v>114</v>
      </c>
      <c r="C6" s="329"/>
      <c r="D6" s="67" t="s">
        <v>230</v>
      </c>
      <c r="E6" s="68"/>
      <c r="F6" s="68"/>
      <c r="G6" s="68"/>
      <c r="H6" s="68"/>
      <c r="I6" s="68"/>
      <c r="J6" s="64"/>
      <c r="K6" s="64"/>
      <c r="L6" s="64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4"/>
      <c r="AA6" s="64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5"/>
    </row>
    <row r="7" spans="1:49" ht="18" customHeight="1" x14ac:dyDescent="0.25">
      <c r="A7" s="62"/>
      <c r="B7" s="66" t="s">
        <v>64</v>
      </c>
      <c r="C7" s="329"/>
      <c r="D7" s="68" t="s">
        <v>231</v>
      </c>
      <c r="E7" s="68"/>
      <c r="F7" s="68"/>
      <c r="G7" s="68"/>
      <c r="H7" s="68"/>
      <c r="I7" s="68"/>
      <c r="J7" s="64"/>
      <c r="K7" s="64"/>
      <c r="L7" s="64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4"/>
      <c r="AA7" s="64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5"/>
    </row>
    <row r="8" spans="1:49" ht="18" customHeight="1" x14ac:dyDescent="0.25">
      <c r="A8" s="62"/>
      <c r="B8" s="66" t="s">
        <v>63</v>
      </c>
      <c r="C8" s="329"/>
      <c r="D8" s="68" t="s">
        <v>101</v>
      </c>
      <c r="E8" s="68"/>
      <c r="F8" s="68"/>
      <c r="G8" s="68"/>
      <c r="H8" s="68"/>
      <c r="I8" s="68"/>
      <c r="J8" s="64"/>
      <c r="K8" s="64"/>
      <c r="L8" s="64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4"/>
      <c r="AA8" s="64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5"/>
    </row>
    <row r="9" spans="1:49" ht="18" customHeight="1" x14ac:dyDescent="0.25">
      <c r="A9" s="62"/>
      <c r="B9" s="64"/>
      <c r="C9" s="64"/>
      <c r="D9" s="64"/>
      <c r="E9" s="64"/>
      <c r="F9" s="64"/>
      <c r="G9" s="64"/>
      <c r="H9" s="64"/>
      <c r="I9" s="68"/>
      <c r="J9" s="64"/>
      <c r="K9" s="64"/>
      <c r="L9" s="64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4"/>
      <c r="AA9" s="64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5"/>
    </row>
    <row r="10" spans="1:49" ht="18" customHeight="1" thickBot="1" x14ac:dyDescent="0.3">
      <c r="A10" s="62"/>
      <c r="B10" s="69"/>
      <c r="C10" s="69"/>
      <c r="D10" s="69"/>
      <c r="E10" s="69"/>
      <c r="F10" s="69"/>
      <c r="G10" s="69"/>
      <c r="H10" s="69"/>
      <c r="I10" s="69"/>
      <c r="J10" s="64"/>
      <c r="K10" s="64"/>
      <c r="L10" s="64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4"/>
      <c r="AA10" s="64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5"/>
    </row>
    <row r="11" spans="1:49" ht="48.75" customHeight="1" thickBot="1" x14ac:dyDescent="0.3">
      <c r="A11" s="62"/>
      <c r="B11" s="609" t="s">
        <v>232</v>
      </c>
      <c r="C11" s="610"/>
      <c r="D11" s="610"/>
      <c r="E11" s="610"/>
      <c r="F11" s="611"/>
      <c r="G11" s="75">
        <f>G310</f>
        <v>2310</v>
      </c>
      <c r="H11" s="71" t="s">
        <v>233</v>
      </c>
      <c r="I11" s="72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4"/>
      <c r="AA11" s="64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5"/>
      <c r="AW11" s="363">
        <f>(G11/25)+55*4/25+5</f>
        <v>106.2</v>
      </c>
    </row>
    <row r="12" spans="1:49" ht="65.25" customHeight="1" thickBot="1" x14ac:dyDescent="0.3">
      <c r="A12" s="62"/>
      <c r="B12" s="612" t="s">
        <v>234</v>
      </c>
      <c r="C12" s="613"/>
      <c r="D12" s="613"/>
      <c r="E12" s="613"/>
      <c r="F12" s="614"/>
      <c r="G12" s="326">
        <f>G11/25+62*4/25+7</f>
        <v>109.32000000000001</v>
      </c>
      <c r="H12" s="71" t="s">
        <v>60</v>
      </c>
      <c r="I12" s="72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4"/>
      <c r="AA12" s="64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5"/>
    </row>
    <row r="13" spans="1:49" ht="78" customHeight="1" thickBot="1" x14ac:dyDescent="0.3">
      <c r="A13" s="62"/>
      <c r="B13" s="612" t="s">
        <v>235</v>
      </c>
      <c r="C13" s="613"/>
      <c r="D13" s="613"/>
      <c r="E13" s="613"/>
      <c r="F13" s="614"/>
      <c r="G13" s="325">
        <v>6</v>
      </c>
      <c r="H13" s="71" t="s">
        <v>60</v>
      </c>
      <c r="I13" s="72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4"/>
      <c r="AA13" s="64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5"/>
    </row>
    <row r="14" spans="1:49" ht="61.5" customHeight="1" thickBot="1" x14ac:dyDescent="0.3">
      <c r="A14" s="62"/>
      <c r="B14" s="615" t="s">
        <v>236</v>
      </c>
      <c r="C14" s="616"/>
      <c r="D14" s="616"/>
      <c r="E14" s="616"/>
      <c r="F14" s="617"/>
      <c r="G14" s="325">
        <v>63</v>
      </c>
      <c r="H14" s="71" t="s">
        <v>60</v>
      </c>
      <c r="I14" s="72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4"/>
      <c r="AA14" s="64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5"/>
    </row>
    <row r="15" spans="1:49" ht="80.25" customHeight="1" thickBot="1" x14ac:dyDescent="0.3">
      <c r="A15" s="62"/>
      <c r="B15" s="612" t="s">
        <v>237</v>
      </c>
      <c r="C15" s="613"/>
      <c r="D15" s="613"/>
      <c r="E15" s="613"/>
      <c r="F15" s="614"/>
      <c r="G15" s="325">
        <v>180</v>
      </c>
      <c r="H15" s="71" t="s">
        <v>60</v>
      </c>
      <c r="I15" s="72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4"/>
      <c r="AA15" s="64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5"/>
    </row>
    <row r="16" spans="1:49" ht="72.75" customHeight="1" thickBot="1" x14ac:dyDescent="0.3">
      <c r="A16" s="62"/>
      <c r="B16" s="618" t="s">
        <v>238</v>
      </c>
      <c r="C16" s="619"/>
      <c r="D16" s="619"/>
      <c r="E16" s="619"/>
      <c r="F16" s="620"/>
      <c r="G16" s="70" t="s">
        <v>253</v>
      </c>
      <c r="H16" s="71" t="s">
        <v>60</v>
      </c>
      <c r="I16" s="72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4"/>
      <c r="AA16" s="64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5"/>
    </row>
    <row r="17" spans="1:45" ht="18" customHeight="1" x14ac:dyDescent="0.25">
      <c r="A17" s="62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4"/>
      <c r="AA17" s="64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5"/>
    </row>
    <row r="18" spans="1:45" ht="18" customHeight="1" x14ac:dyDescent="0.25">
      <c r="A18" s="62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4"/>
      <c r="AA18" s="64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5"/>
    </row>
    <row r="19" spans="1:45" ht="18" customHeight="1" x14ac:dyDescent="0.25">
      <c r="A19" s="62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4"/>
      <c r="AA19" s="64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5"/>
    </row>
    <row r="20" spans="1:45" ht="18" customHeight="1" x14ac:dyDescent="0.25">
      <c r="A20" s="62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4"/>
      <c r="AA20" s="64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5"/>
    </row>
    <row r="21" spans="1:45" ht="18" customHeight="1" x14ac:dyDescent="0.25">
      <c r="A21" s="62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4"/>
      <c r="AA21" s="64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5"/>
    </row>
    <row r="22" spans="1:45" ht="18" customHeight="1" x14ac:dyDescent="0.25">
      <c r="A22" s="62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4"/>
      <c r="AA22" s="64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5"/>
    </row>
    <row r="23" spans="1:45" ht="18" customHeight="1" x14ac:dyDescent="0.25">
      <c r="A23" s="62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4"/>
      <c r="AA23" s="64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5"/>
    </row>
    <row r="24" spans="1:45" ht="18" customHeight="1" x14ac:dyDescent="0.25">
      <c r="A24" s="62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5"/>
    </row>
    <row r="25" spans="1:45" ht="18" customHeight="1" thickBot="1" x14ac:dyDescent="0.3">
      <c r="A25" s="73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330"/>
      <c r="AC25" s="330"/>
      <c r="AD25" s="330"/>
      <c r="AE25" s="330"/>
      <c r="AF25" s="330"/>
      <c r="AG25" s="330"/>
      <c r="AH25" s="330"/>
      <c r="AI25" s="330"/>
      <c r="AJ25" s="330"/>
      <c r="AK25" s="330"/>
      <c r="AL25" s="330"/>
      <c r="AM25" s="4"/>
      <c r="AR25" s="363" t="s">
        <v>327</v>
      </c>
      <c r="AS25" s="363" t="s">
        <v>326</v>
      </c>
    </row>
    <row r="26" spans="1:45" ht="18" customHeight="1" x14ac:dyDescent="0.25">
      <c r="A26" s="468"/>
      <c r="B26" s="469"/>
      <c r="C26" s="470"/>
      <c r="D26" s="399" t="s">
        <v>314</v>
      </c>
      <c r="E26" s="400"/>
      <c r="F26" s="400"/>
      <c r="G26" s="400"/>
      <c r="H26" s="400"/>
      <c r="I26" s="400"/>
      <c r="J26" s="400"/>
      <c r="K26" s="400"/>
      <c r="L26" s="400"/>
      <c r="M26" s="400"/>
      <c r="N26" s="400"/>
      <c r="O26" s="400"/>
      <c r="P26" s="400"/>
      <c r="Q26" s="400"/>
      <c r="R26" s="400"/>
      <c r="S26" s="400"/>
      <c r="T26" s="400"/>
      <c r="U26" s="400"/>
      <c r="V26" s="400"/>
      <c r="W26" s="400"/>
      <c r="X26" s="401"/>
      <c r="Y26" s="401"/>
      <c r="Z26" s="401"/>
      <c r="AA26" s="402"/>
      <c r="AB26" s="471"/>
      <c r="AC26" s="472"/>
      <c r="AD26" s="472"/>
      <c r="AE26" s="472"/>
      <c r="AF26" s="472"/>
      <c r="AG26" s="472"/>
      <c r="AH26" s="472"/>
      <c r="AI26" s="472"/>
      <c r="AJ26" s="472"/>
      <c r="AK26" s="472"/>
      <c r="AL26" s="472"/>
      <c r="AM26" s="473"/>
    </row>
    <row r="27" spans="1:45" ht="18" customHeight="1" x14ac:dyDescent="0.25">
      <c r="A27" s="596" t="s">
        <v>250</v>
      </c>
      <c r="B27" s="597"/>
      <c r="C27" s="598"/>
      <c r="D27" s="403"/>
      <c r="E27" s="404"/>
      <c r="F27" s="404"/>
      <c r="G27" s="404"/>
      <c r="H27" s="404"/>
      <c r="I27" s="404"/>
      <c r="J27" s="404"/>
      <c r="K27" s="404"/>
      <c r="L27" s="404"/>
      <c r="M27" s="404"/>
      <c r="N27" s="404"/>
      <c r="O27" s="404"/>
      <c r="P27" s="404"/>
      <c r="Q27" s="404"/>
      <c r="R27" s="404"/>
      <c r="S27" s="404"/>
      <c r="T27" s="404"/>
      <c r="U27" s="404"/>
      <c r="V27" s="404"/>
      <c r="W27" s="404"/>
      <c r="X27" s="405"/>
      <c r="Y27" s="405"/>
      <c r="Z27" s="405"/>
      <c r="AA27" s="406"/>
      <c r="AB27" s="123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5"/>
    </row>
    <row r="28" spans="1:45" ht="18" customHeight="1" x14ac:dyDescent="0.25">
      <c r="A28" s="596"/>
      <c r="B28" s="597"/>
      <c r="C28" s="598"/>
      <c r="D28" s="76"/>
      <c r="E28" s="77"/>
      <c r="F28" s="77"/>
      <c r="G28" s="77"/>
      <c r="H28" s="78"/>
      <c r="I28" s="77"/>
      <c r="J28" s="77"/>
      <c r="K28" s="77"/>
      <c r="L28" s="126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127"/>
      <c r="Y28" s="127"/>
      <c r="Z28" s="127"/>
      <c r="AA28" s="127"/>
      <c r="AB28" s="123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5"/>
    </row>
    <row r="29" spans="1:45" ht="18" customHeight="1" x14ac:dyDescent="0.25">
      <c r="A29" s="474"/>
      <c r="B29" s="475"/>
      <c r="C29" s="476"/>
      <c r="D29" s="76" t="s">
        <v>114</v>
      </c>
      <c r="E29" s="77"/>
      <c r="F29" s="77"/>
      <c r="G29" s="77"/>
      <c r="H29" s="78" t="s">
        <v>115</v>
      </c>
      <c r="I29" s="77"/>
      <c r="J29" s="77"/>
      <c r="K29" s="77"/>
      <c r="L29" s="126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6"/>
      <c r="X29" s="80"/>
      <c r="Y29" s="76"/>
      <c r="Z29" s="76"/>
      <c r="AA29" s="76"/>
      <c r="AB29" s="128"/>
      <c r="AC29" s="129"/>
      <c r="AD29" s="129"/>
      <c r="AE29" s="129"/>
      <c r="AF29" s="129"/>
      <c r="AG29" s="129"/>
      <c r="AH29" s="129"/>
      <c r="AI29" s="129"/>
      <c r="AJ29" s="129"/>
      <c r="AK29" s="129"/>
      <c r="AL29" s="129"/>
      <c r="AM29" s="130"/>
    </row>
    <row r="30" spans="1:45" ht="18" customHeight="1" x14ac:dyDescent="0.25">
      <c r="A30" s="477" t="s">
        <v>61</v>
      </c>
      <c r="B30" s="475"/>
      <c r="C30" s="476"/>
      <c r="D30" s="76" t="s">
        <v>64</v>
      </c>
      <c r="E30" s="79"/>
      <c r="F30" s="79"/>
      <c r="G30" s="79"/>
      <c r="H30" s="78" t="s">
        <v>106</v>
      </c>
      <c r="I30" s="80"/>
      <c r="J30" s="79"/>
      <c r="K30" s="78"/>
      <c r="L30" s="78"/>
      <c r="M30" s="131"/>
      <c r="N30" s="78"/>
      <c r="O30" s="78"/>
      <c r="P30" s="78"/>
      <c r="Q30" s="78"/>
      <c r="R30" s="78"/>
      <c r="S30" s="78"/>
      <c r="T30" s="78"/>
      <c r="U30" s="78"/>
      <c r="V30" s="76"/>
      <c r="W30" s="76"/>
      <c r="X30" s="80"/>
      <c r="Y30" s="132"/>
      <c r="Z30" s="132"/>
      <c r="AA30" s="132"/>
      <c r="AB30" s="128"/>
      <c r="AC30" s="129"/>
      <c r="AD30" s="129"/>
      <c r="AE30" s="129"/>
      <c r="AF30" s="129"/>
      <c r="AG30" s="129"/>
      <c r="AH30" s="129"/>
      <c r="AI30" s="129"/>
      <c r="AJ30" s="129"/>
      <c r="AK30" s="129"/>
      <c r="AL30" s="129"/>
      <c r="AM30" s="130"/>
    </row>
    <row r="31" spans="1:45" ht="18" customHeight="1" x14ac:dyDescent="0.25">
      <c r="A31" s="373" t="s">
        <v>102</v>
      </c>
      <c r="B31" s="374"/>
      <c r="C31" s="478"/>
      <c r="D31" s="76" t="s">
        <v>63</v>
      </c>
      <c r="E31" s="79"/>
      <c r="F31" s="79"/>
      <c r="G31" s="76"/>
      <c r="H31" s="78" t="s">
        <v>101</v>
      </c>
      <c r="I31" s="80"/>
      <c r="J31" s="78"/>
      <c r="K31" s="78"/>
      <c r="L31" s="124"/>
      <c r="M31" s="131"/>
      <c r="N31" s="79"/>
      <c r="O31" s="78"/>
      <c r="P31" s="78"/>
      <c r="Q31" s="78"/>
      <c r="R31" s="78"/>
      <c r="S31" s="78"/>
      <c r="T31" s="78"/>
      <c r="U31" s="78"/>
      <c r="V31" s="76"/>
      <c r="W31" s="76"/>
      <c r="X31" s="80"/>
      <c r="Y31" s="132"/>
      <c r="Z31" s="132"/>
      <c r="AA31" s="132"/>
      <c r="AB31" s="373"/>
      <c r="AC31" s="374"/>
      <c r="AD31" s="374"/>
      <c r="AE31" s="374"/>
      <c r="AF31" s="374"/>
      <c r="AG31" s="374"/>
      <c r="AH31" s="374"/>
      <c r="AI31" s="374"/>
      <c r="AJ31" s="374"/>
      <c r="AK31" s="374"/>
      <c r="AL31" s="374"/>
      <c r="AM31" s="375"/>
    </row>
    <row r="32" spans="1:45" ht="18" customHeight="1" x14ac:dyDescent="0.25">
      <c r="A32" s="477" t="s">
        <v>57</v>
      </c>
      <c r="B32" s="475"/>
      <c r="C32" s="476"/>
      <c r="D32" s="76" t="s">
        <v>0</v>
      </c>
      <c r="E32" s="76"/>
      <c r="F32" s="76"/>
      <c r="G32" s="76"/>
      <c r="H32" s="78" t="s">
        <v>65</v>
      </c>
      <c r="I32" s="80"/>
      <c r="J32" s="78"/>
      <c r="K32" s="78"/>
      <c r="L32" s="78"/>
      <c r="M32" s="131"/>
      <c r="N32" s="79"/>
      <c r="O32" s="78"/>
      <c r="P32" s="78"/>
      <c r="Q32" s="78"/>
      <c r="R32" s="78"/>
      <c r="S32" s="78"/>
      <c r="T32" s="78"/>
      <c r="U32" s="78"/>
      <c r="V32" s="76"/>
      <c r="W32" s="76"/>
      <c r="X32" s="80"/>
      <c r="Y32" s="76"/>
      <c r="Z32" s="76"/>
      <c r="AA32" s="76"/>
      <c r="AB32" s="373"/>
      <c r="AC32" s="374"/>
      <c r="AD32" s="374"/>
      <c r="AE32" s="374"/>
      <c r="AF32" s="374"/>
      <c r="AG32" s="374"/>
      <c r="AH32" s="374"/>
      <c r="AI32" s="374"/>
      <c r="AJ32" s="374"/>
      <c r="AK32" s="374"/>
      <c r="AL32" s="374"/>
      <c r="AM32" s="375"/>
    </row>
    <row r="33" spans="1:49" ht="18" customHeight="1" x14ac:dyDescent="0.25">
      <c r="A33" s="133"/>
      <c r="B33" s="134"/>
      <c r="C33" s="135"/>
      <c r="D33" s="136"/>
      <c r="E33" s="76"/>
      <c r="F33" s="76"/>
      <c r="G33" s="76"/>
      <c r="H33" s="78"/>
      <c r="I33" s="78"/>
      <c r="J33" s="78"/>
      <c r="K33" s="78"/>
      <c r="L33" s="78"/>
      <c r="M33" s="131"/>
      <c r="N33" s="78"/>
      <c r="O33" s="78"/>
      <c r="P33" s="78"/>
      <c r="Q33" s="78"/>
      <c r="R33" s="78"/>
      <c r="S33" s="78"/>
      <c r="T33" s="78"/>
      <c r="U33" s="78"/>
      <c r="V33" s="76"/>
      <c r="W33" s="76"/>
      <c r="X33" s="80"/>
      <c r="Y33" s="76"/>
      <c r="Z33" s="76"/>
      <c r="AA33" s="76"/>
      <c r="AB33" s="373" t="s">
        <v>239</v>
      </c>
      <c r="AC33" s="374"/>
      <c r="AD33" s="374"/>
      <c r="AE33" s="374"/>
      <c r="AF33" s="374"/>
      <c r="AG33" s="374"/>
      <c r="AH33" s="374"/>
      <c r="AI33" s="374"/>
      <c r="AJ33" s="374"/>
      <c r="AK33" s="374"/>
      <c r="AL33" s="374"/>
      <c r="AM33" s="375"/>
    </row>
    <row r="34" spans="1:49" ht="18" customHeight="1" x14ac:dyDescent="0.25">
      <c r="A34" s="133"/>
      <c r="B34" s="134"/>
      <c r="C34" s="135"/>
      <c r="D34" s="136"/>
      <c r="E34" s="76"/>
      <c r="F34" s="76"/>
      <c r="G34" s="76"/>
      <c r="H34" s="78"/>
      <c r="I34" s="137"/>
      <c r="J34" s="137"/>
      <c r="K34" s="137"/>
      <c r="L34" s="137"/>
      <c r="M34" s="131"/>
      <c r="N34" s="78"/>
      <c r="O34" s="78"/>
      <c r="P34" s="78"/>
      <c r="Q34" s="78"/>
      <c r="R34" s="78"/>
      <c r="S34" s="78"/>
      <c r="T34" s="78"/>
      <c r="U34" s="78"/>
      <c r="V34" s="76"/>
      <c r="W34" s="76"/>
      <c r="X34" s="80"/>
      <c r="Y34" s="76"/>
      <c r="Z34" s="76"/>
      <c r="AA34" s="76"/>
      <c r="AB34" s="373" t="s">
        <v>240</v>
      </c>
      <c r="AC34" s="374"/>
      <c r="AD34" s="374"/>
      <c r="AE34" s="374"/>
      <c r="AF34" s="374"/>
      <c r="AG34" s="374"/>
      <c r="AH34" s="374"/>
      <c r="AI34" s="374"/>
      <c r="AJ34" s="374"/>
      <c r="AK34" s="374"/>
      <c r="AL34" s="374"/>
      <c r="AM34" s="375"/>
    </row>
    <row r="35" spans="1:49" ht="18" customHeight="1" thickBot="1" x14ac:dyDescent="0.3">
      <c r="A35" s="133"/>
      <c r="B35" s="134"/>
      <c r="C35" s="135"/>
      <c r="D35" s="136"/>
      <c r="E35" s="76"/>
      <c r="F35" s="76"/>
      <c r="G35" s="76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78"/>
      <c r="U35" s="78"/>
      <c r="V35" s="76"/>
      <c r="W35" s="76"/>
      <c r="X35" s="80"/>
      <c r="Y35" s="76"/>
      <c r="Z35" s="76"/>
      <c r="AA35" s="76"/>
      <c r="AB35" s="464"/>
      <c r="AC35" s="465"/>
      <c r="AD35" s="465"/>
      <c r="AE35" s="465"/>
      <c r="AF35" s="465"/>
      <c r="AG35" s="465"/>
      <c r="AH35" s="465"/>
      <c r="AI35" s="465"/>
      <c r="AJ35" s="465"/>
      <c r="AK35" s="465"/>
      <c r="AL35" s="465"/>
      <c r="AM35" s="466"/>
    </row>
    <row r="36" spans="1:49" ht="6" customHeight="1" thickBot="1" x14ac:dyDescent="0.3">
      <c r="A36" s="138"/>
      <c r="B36" s="138"/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8"/>
      <c r="Y36" s="138"/>
      <c r="Z36" s="138"/>
      <c r="AA36" s="138"/>
      <c r="AB36" s="138"/>
      <c r="AC36" s="138"/>
      <c r="AD36" s="138"/>
      <c r="AE36" s="138"/>
      <c r="AF36" s="138"/>
      <c r="AG36" s="138"/>
      <c r="AH36" s="138"/>
      <c r="AI36" s="138"/>
      <c r="AJ36" s="138"/>
      <c r="AK36" s="138"/>
      <c r="AL36" s="138"/>
      <c r="AM36" s="138"/>
    </row>
    <row r="37" spans="1:49" ht="18" customHeight="1" x14ac:dyDescent="0.25">
      <c r="A37" s="442" t="s">
        <v>1</v>
      </c>
      <c r="B37" s="445" t="s">
        <v>2</v>
      </c>
      <c r="C37" s="446"/>
      <c r="D37" s="451" t="s">
        <v>3</v>
      </c>
      <c r="E37" s="452"/>
      <c r="F37" s="453"/>
      <c r="G37" s="457" t="s">
        <v>4</v>
      </c>
      <c r="H37" s="458"/>
      <c r="I37" s="458"/>
      <c r="J37" s="458"/>
      <c r="K37" s="458"/>
      <c r="L37" s="457" t="s">
        <v>5</v>
      </c>
      <c r="M37" s="458"/>
      <c r="N37" s="458"/>
      <c r="O37" s="458"/>
      <c r="P37" s="458"/>
      <c r="Q37" s="458"/>
      <c r="R37" s="458"/>
      <c r="S37" s="458"/>
      <c r="T37" s="458"/>
      <c r="U37" s="458"/>
      <c r="V37" s="458"/>
      <c r="W37" s="458"/>
      <c r="X37" s="458"/>
      <c r="Y37" s="458"/>
      <c r="Z37" s="458"/>
      <c r="AA37" s="458"/>
      <c r="AB37" s="458"/>
      <c r="AC37" s="458"/>
      <c r="AD37" s="458"/>
      <c r="AE37" s="458"/>
      <c r="AF37" s="458"/>
      <c r="AG37" s="458"/>
      <c r="AH37" s="458"/>
      <c r="AI37" s="458"/>
      <c r="AJ37" s="458"/>
      <c r="AK37" s="458"/>
      <c r="AL37" s="458"/>
      <c r="AM37" s="467"/>
    </row>
    <row r="38" spans="1:49" ht="18" customHeight="1" x14ac:dyDescent="0.25">
      <c r="A38" s="443"/>
      <c r="B38" s="447"/>
      <c r="C38" s="448"/>
      <c r="D38" s="454"/>
      <c r="E38" s="455"/>
      <c r="F38" s="456"/>
      <c r="G38" s="408" t="s">
        <v>6</v>
      </c>
      <c r="H38" s="440" t="s">
        <v>7</v>
      </c>
      <c r="I38" s="440"/>
      <c r="J38" s="440"/>
      <c r="K38" s="462"/>
      <c r="L38" s="393" t="s">
        <v>241</v>
      </c>
      <c r="M38" s="394"/>
      <c r="N38" s="394"/>
      <c r="O38" s="395"/>
      <c r="P38" s="393" t="s">
        <v>242</v>
      </c>
      <c r="Q38" s="394"/>
      <c r="R38" s="394"/>
      <c r="S38" s="395"/>
      <c r="T38" s="393" t="s">
        <v>243</v>
      </c>
      <c r="U38" s="394"/>
      <c r="V38" s="394"/>
      <c r="W38" s="395"/>
      <c r="X38" s="393" t="s">
        <v>244</v>
      </c>
      <c r="Y38" s="394"/>
      <c r="Z38" s="394"/>
      <c r="AA38" s="395"/>
      <c r="AB38" s="393" t="s">
        <v>245</v>
      </c>
      <c r="AC38" s="394"/>
      <c r="AD38" s="394"/>
      <c r="AE38" s="395"/>
      <c r="AF38" s="393" t="s">
        <v>246</v>
      </c>
      <c r="AG38" s="394"/>
      <c r="AH38" s="394"/>
      <c r="AI38" s="395"/>
      <c r="AJ38" s="393" t="s">
        <v>247</v>
      </c>
      <c r="AK38" s="394"/>
      <c r="AL38" s="394"/>
      <c r="AM38" s="395"/>
    </row>
    <row r="39" spans="1:49" ht="18" customHeight="1" x14ac:dyDescent="0.25">
      <c r="A39" s="443"/>
      <c r="B39" s="447"/>
      <c r="C39" s="448"/>
      <c r="D39" s="425" t="s">
        <v>8</v>
      </c>
      <c r="E39" s="459" t="s">
        <v>9</v>
      </c>
      <c r="F39" s="383" t="s">
        <v>60</v>
      </c>
      <c r="G39" s="409"/>
      <c r="H39" s="440" t="s">
        <v>10</v>
      </c>
      <c r="I39" s="440" t="s">
        <v>11</v>
      </c>
      <c r="J39" s="440" t="s">
        <v>12</v>
      </c>
      <c r="K39" s="462" t="s">
        <v>55</v>
      </c>
      <c r="L39" s="479" t="s">
        <v>354</v>
      </c>
      <c r="M39" s="480"/>
      <c r="N39" s="480"/>
      <c r="O39" s="480"/>
      <c r="P39" s="480"/>
      <c r="Q39" s="480"/>
      <c r="R39" s="480"/>
      <c r="S39" s="480"/>
      <c r="T39" s="480"/>
      <c r="U39" s="480"/>
      <c r="V39" s="480"/>
      <c r="W39" s="480"/>
      <c r="X39" s="480"/>
      <c r="Y39" s="480"/>
      <c r="Z39" s="480"/>
      <c r="AA39" s="480"/>
      <c r="AB39" s="480"/>
      <c r="AC39" s="480"/>
      <c r="AD39" s="480"/>
      <c r="AE39" s="480"/>
      <c r="AF39" s="480"/>
      <c r="AG39" s="480"/>
      <c r="AH39" s="480"/>
      <c r="AI39" s="480"/>
      <c r="AJ39" s="480"/>
      <c r="AK39" s="480"/>
      <c r="AL39" s="480"/>
      <c r="AM39" s="481"/>
    </row>
    <row r="40" spans="1:49" ht="18" customHeight="1" x14ac:dyDescent="0.25">
      <c r="A40" s="443"/>
      <c r="B40" s="447"/>
      <c r="C40" s="448"/>
      <c r="D40" s="425"/>
      <c r="E40" s="460"/>
      <c r="F40" s="428"/>
      <c r="G40" s="409"/>
      <c r="H40" s="440"/>
      <c r="I40" s="440"/>
      <c r="J40" s="440"/>
      <c r="K40" s="462"/>
      <c r="L40" s="378" t="s">
        <v>10</v>
      </c>
      <c r="M40" s="385" t="s">
        <v>11</v>
      </c>
      <c r="N40" s="376" t="s">
        <v>13</v>
      </c>
      <c r="O40" s="383" t="s">
        <v>58</v>
      </c>
      <c r="P40" s="378" t="s">
        <v>10</v>
      </c>
      <c r="Q40" s="385" t="s">
        <v>11</v>
      </c>
      <c r="R40" s="376" t="s">
        <v>13</v>
      </c>
      <c r="S40" s="383" t="s">
        <v>58</v>
      </c>
      <c r="T40" s="378" t="s">
        <v>10</v>
      </c>
      <c r="U40" s="385" t="s">
        <v>11</v>
      </c>
      <c r="V40" s="376" t="s">
        <v>13</v>
      </c>
      <c r="W40" s="383" t="s">
        <v>58</v>
      </c>
      <c r="X40" s="378" t="s">
        <v>10</v>
      </c>
      <c r="Y40" s="385" t="s">
        <v>11</v>
      </c>
      <c r="Z40" s="376" t="s">
        <v>13</v>
      </c>
      <c r="AA40" s="383" t="s">
        <v>58</v>
      </c>
      <c r="AB40" s="378" t="s">
        <v>10</v>
      </c>
      <c r="AC40" s="385" t="s">
        <v>11</v>
      </c>
      <c r="AD40" s="376" t="s">
        <v>13</v>
      </c>
      <c r="AE40" s="383" t="s">
        <v>58</v>
      </c>
      <c r="AF40" s="378" t="s">
        <v>10</v>
      </c>
      <c r="AG40" s="385" t="s">
        <v>11</v>
      </c>
      <c r="AH40" s="376" t="s">
        <v>13</v>
      </c>
      <c r="AI40" s="383" t="s">
        <v>58</v>
      </c>
      <c r="AJ40" s="378" t="s">
        <v>10</v>
      </c>
      <c r="AK40" s="385" t="s">
        <v>11</v>
      </c>
      <c r="AL40" s="376" t="s">
        <v>13</v>
      </c>
      <c r="AM40" s="383" t="s">
        <v>58</v>
      </c>
    </row>
    <row r="41" spans="1:49" ht="18" customHeight="1" thickBot="1" x14ac:dyDescent="0.3">
      <c r="A41" s="444"/>
      <c r="B41" s="449"/>
      <c r="C41" s="450"/>
      <c r="D41" s="426"/>
      <c r="E41" s="461"/>
      <c r="F41" s="384"/>
      <c r="G41" s="410"/>
      <c r="H41" s="441"/>
      <c r="I41" s="441"/>
      <c r="J41" s="441"/>
      <c r="K41" s="463"/>
      <c r="L41" s="379"/>
      <c r="M41" s="386"/>
      <c r="N41" s="377"/>
      <c r="O41" s="384"/>
      <c r="P41" s="379"/>
      <c r="Q41" s="386"/>
      <c r="R41" s="377"/>
      <c r="S41" s="384"/>
      <c r="T41" s="379"/>
      <c r="U41" s="386"/>
      <c r="V41" s="377"/>
      <c r="W41" s="384"/>
      <c r="X41" s="379"/>
      <c r="Y41" s="386"/>
      <c r="Z41" s="377"/>
      <c r="AA41" s="384"/>
      <c r="AB41" s="379"/>
      <c r="AC41" s="386"/>
      <c r="AD41" s="377"/>
      <c r="AE41" s="384"/>
      <c r="AF41" s="379"/>
      <c r="AG41" s="386"/>
      <c r="AH41" s="377"/>
      <c r="AI41" s="384"/>
      <c r="AJ41" s="379"/>
      <c r="AK41" s="386"/>
      <c r="AL41" s="377"/>
      <c r="AM41" s="384"/>
    </row>
    <row r="42" spans="1:49" s="3" customFormat="1" ht="18" customHeight="1" thickBot="1" x14ac:dyDescent="0.3">
      <c r="A42" s="81" t="s">
        <v>14</v>
      </c>
      <c r="B42" s="413" t="s">
        <v>15</v>
      </c>
      <c r="C42" s="413"/>
      <c r="D42" s="414"/>
      <c r="E42" s="414"/>
      <c r="F42" s="82"/>
      <c r="G42" s="83"/>
      <c r="H42" s="414"/>
      <c r="I42" s="414"/>
      <c r="J42" s="414"/>
      <c r="K42" s="414"/>
      <c r="L42" s="415"/>
      <c r="M42" s="415"/>
      <c r="N42" s="415"/>
      <c r="O42" s="415"/>
      <c r="P42" s="415"/>
      <c r="Q42" s="415"/>
      <c r="R42" s="415"/>
      <c r="S42" s="415"/>
      <c r="T42" s="415"/>
      <c r="U42" s="415"/>
      <c r="V42" s="415"/>
      <c r="W42" s="415"/>
      <c r="X42" s="415"/>
      <c r="Y42" s="415"/>
      <c r="Z42" s="415"/>
      <c r="AA42" s="415"/>
      <c r="AB42" s="415"/>
      <c r="AC42" s="415"/>
      <c r="AD42" s="415"/>
      <c r="AE42" s="415"/>
      <c r="AF42" s="415"/>
      <c r="AG42" s="415"/>
      <c r="AH42" s="415"/>
      <c r="AI42" s="415"/>
      <c r="AJ42" s="415"/>
      <c r="AK42" s="415"/>
      <c r="AL42" s="415"/>
      <c r="AM42" s="416"/>
      <c r="AO42" s="364"/>
      <c r="AP42" s="364"/>
      <c r="AQ42" s="364"/>
      <c r="AR42" s="364"/>
      <c r="AS42" s="364"/>
      <c r="AT42" s="364"/>
      <c r="AU42" s="364"/>
      <c r="AV42" s="364"/>
      <c r="AW42" s="364"/>
    </row>
    <row r="43" spans="1:49" ht="18" customHeight="1" x14ac:dyDescent="0.25">
      <c r="A43" s="84" t="s">
        <v>16</v>
      </c>
      <c r="B43" s="602" t="s">
        <v>248</v>
      </c>
      <c r="C43" s="603"/>
      <c r="D43" s="85"/>
      <c r="E43" s="86">
        <v>4</v>
      </c>
      <c r="F43" s="87">
        <v>5</v>
      </c>
      <c r="G43" s="88">
        <f t="shared" ref="G43:G49" si="0">SUM(H43:K43)</f>
        <v>120</v>
      </c>
      <c r="H43" s="285">
        <f t="shared" ref="H43" si="1">SUM(L43,P43,T43,X43,AB43,AF43,AJ43)</f>
        <v>0</v>
      </c>
      <c r="I43" s="285">
        <f t="shared" ref="I43" si="2">SUM(M43,Q43,U43,Y43,AC43,AG43,AK43)</f>
        <v>0</v>
      </c>
      <c r="J43" s="285">
        <f t="shared" ref="J43" si="3">SUM(N43,R43,V43,Z43,AD43,AH43,AL43)</f>
        <v>120</v>
      </c>
      <c r="K43" s="285">
        <f t="shared" ref="K43" si="4">SUM(O43,S43,W43,AA43,AE43,AI43,AM43)</f>
        <v>0</v>
      </c>
      <c r="L43" s="84"/>
      <c r="M43" s="90"/>
      <c r="N43" s="90"/>
      <c r="O43" s="86"/>
      <c r="P43" s="91"/>
      <c r="Q43" s="92"/>
      <c r="R43" s="92"/>
      <c r="S43" s="87"/>
      <c r="T43" s="93"/>
      <c r="U43" s="94"/>
      <c r="V43" s="94">
        <v>30</v>
      </c>
      <c r="W43" s="95"/>
      <c r="X43" s="88"/>
      <c r="Y43" s="90"/>
      <c r="Z43" s="90">
        <v>30</v>
      </c>
      <c r="AA43" s="87"/>
      <c r="AB43" s="96"/>
      <c r="AC43" s="89"/>
      <c r="AD43" s="89">
        <v>30</v>
      </c>
      <c r="AE43" s="95"/>
      <c r="AF43" s="96"/>
      <c r="AG43" s="90"/>
      <c r="AH43" s="90">
        <v>30</v>
      </c>
      <c r="AI43" s="87"/>
      <c r="AJ43" s="88"/>
      <c r="AK43" s="90"/>
      <c r="AL43" s="90"/>
      <c r="AM43" s="87"/>
    </row>
    <row r="44" spans="1:49" ht="18" customHeight="1" x14ac:dyDescent="0.25">
      <c r="A44" s="84" t="s">
        <v>17</v>
      </c>
      <c r="B44" s="519" t="s">
        <v>73</v>
      </c>
      <c r="C44" s="520"/>
      <c r="D44" s="85"/>
      <c r="E44" s="86">
        <v>2</v>
      </c>
      <c r="F44" s="97">
        <v>0</v>
      </c>
      <c r="G44" s="88">
        <f t="shared" si="0"/>
        <v>60</v>
      </c>
      <c r="H44" s="285">
        <f>SUM(L44,P44,T44,X44,AB44,AF44,AJ44)</f>
        <v>0</v>
      </c>
      <c r="I44" s="285">
        <f t="shared" ref="I44:K44" si="5">SUM(M44,Q44,U44,Y44,AC44,AG44,AK44)</f>
        <v>60</v>
      </c>
      <c r="J44" s="285">
        <f t="shared" si="5"/>
        <v>0</v>
      </c>
      <c r="K44" s="285">
        <f t="shared" si="5"/>
        <v>0</v>
      </c>
      <c r="L44" s="98"/>
      <c r="M44" s="99"/>
      <c r="N44" s="99"/>
      <c r="O44" s="100"/>
      <c r="P44" s="101"/>
      <c r="Q44" s="99"/>
      <c r="R44" s="99"/>
      <c r="S44" s="102"/>
      <c r="T44" s="98"/>
      <c r="U44" s="103">
        <v>30</v>
      </c>
      <c r="V44" s="103"/>
      <c r="W44" s="104"/>
      <c r="X44" s="105"/>
      <c r="Y44" s="99">
        <v>30</v>
      </c>
      <c r="Z44" s="99"/>
      <c r="AA44" s="102"/>
      <c r="AB44" s="106"/>
      <c r="AC44" s="103"/>
      <c r="AD44" s="103"/>
      <c r="AE44" s="107"/>
      <c r="AF44" s="106"/>
      <c r="AG44" s="99"/>
      <c r="AH44" s="99"/>
      <c r="AI44" s="108"/>
      <c r="AJ44" s="105"/>
      <c r="AK44" s="99"/>
      <c r="AL44" s="99"/>
      <c r="AM44" s="108"/>
    </row>
    <row r="45" spans="1:49" ht="18" customHeight="1" x14ac:dyDescent="0.25">
      <c r="A45" s="84" t="s">
        <v>18</v>
      </c>
      <c r="B45" s="621" t="s">
        <v>284</v>
      </c>
      <c r="C45" s="622"/>
      <c r="D45" s="85"/>
      <c r="E45" s="86">
        <v>1</v>
      </c>
      <c r="F45" s="97">
        <v>1</v>
      </c>
      <c r="G45" s="88">
        <f t="shared" si="0"/>
        <v>15</v>
      </c>
      <c r="H45" s="285">
        <f t="shared" ref="H45:H49" si="6">SUM(L45,P45,T45,X45,AB45,AF45,AJ45)</f>
        <v>15</v>
      </c>
      <c r="I45" s="285">
        <f t="shared" ref="I45:I49" si="7">SUM(M45,Q45,U45,Y45,AC45,AG45,AK45)</f>
        <v>0</v>
      </c>
      <c r="J45" s="285">
        <f t="shared" ref="J45:J49" si="8">SUM(N45,R45,V45,Z45,AD45,AH45,AL45)</f>
        <v>0</v>
      </c>
      <c r="K45" s="285">
        <f t="shared" ref="K45:K49" si="9">SUM(O45,S45,W45,AA45,AE45,AI45,AM45)</f>
        <v>0</v>
      </c>
      <c r="L45" s="98"/>
      <c r="M45" s="99"/>
      <c r="N45" s="99"/>
      <c r="O45" s="100"/>
      <c r="P45" s="101"/>
      <c r="Q45" s="99"/>
      <c r="R45" s="99"/>
      <c r="S45" s="102"/>
      <c r="T45" s="98"/>
      <c r="U45" s="103"/>
      <c r="V45" s="103"/>
      <c r="W45" s="104"/>
      <c r="X45" s="105"/>
      <c r="Y45" s="99"/>
      <c r="Z45" s="99"/>
      <c r="AA45" s="102"/>
      <c r="AB45" s="106"/>
      <c r="AC45" s="103"/>
      <c r="AD45" s="103"/>
      <c r="AE45" s="107"/>
      <c r="AF45" s="106"/>
      <c r="AG45" s="99"/>
      <c r="AH45" s="99"/>
      <c r="AI45" s="108"/>
      <c r="AJ45" s="109">
        <v>15</v>
      </c>
      <c r="AK45" s="99"/>
      <c r="AL45" s="99"/>
      <c r="AM45" s="108"/>
    </row>
    <row r="46" spans="1:49" ht="18" customHeight="1" x14ac:dyDescent="0.25">
      <c r="A46" s="84" t="s">
        <v>19</v>
      </c>
      <c r="B46" s="519" t="s">
        <v>74</v>
      </c>
      <c r="C46" s="520"/>
      <c r="D46" s="85"/>
      <c r="E46" s="86">
        <v>1</v>
      </c>
      <c r="F46" s="97">
        <v>1</v>
      </c>
      <c r="G46" s="88">
        <f t="shared" si="0"/>
        <v>15</v>
      </c>
      <c r="H46" s="285">
        <f t="shared" si="6"/>
        <v>15</v>
      </c>
      <c r="I46" s="285">
        <f t="shared" si="7"/>
        <v>0</v>
      </c>
      <c r="J46" s="285">
        <f t="shared" si="8"/>
        <v>0</v>
      </c>
      <c r="K46" s="285">
        <f t="shared" si="9"/>
        <v>0</v>
      </c>
      <c r="L46" s="98"/>
      <c r="M46" s="99"/>
      <c r="N46" s="99"/>
      <c r="O46" s="100"/>
      <c r="P46" s="101"/>
      <c r="Q46" s="99"/>
      <c r="R46" s="99"/>
      <c r="S46" s="102"/>
      <c r="T46" s="98">
        <v>15</v>
      </c>
      <c r="U46" s="103"/>
      <c r="V46" s="103"/>
      <c r="W46" s="104"/>
      <c r="X46" s="105"/>
      <c r="Y46" s="99"/>
      <c r="Z46" s="99"/>
      <c r="AA46" s="102"/>
      <c r="AB46" s="106"/>
      <c r="AC46" s="103"/>
      <c r="AD46" s="103"/>
      <c r="AE46" s="107"/>
      <c r="AF46" s="106"/>
      <c r="AG46" s="99"/>
      <c r="AH46" s="99"/>
      <c r="AI46" s="108"/>
      <c r="AJ46" s="105"/>
      <c r="AK46" s="99"/>
      <c r="AL46" s="99"/>
      <c r="AM46" s="108"/>
      <c r="AO46" s="365"/>
      <c r="AP46" s="365"/>
      <c r="AQ46" s="365"/>
      <c r="AR46" s="365"/>
      <c r="AS46" s="365"/>
      <c r="AT46" s="365"/>
      <c r="AU46" s="365"/>
    </row>
    <row r="47" spans="1:49" ht="18" customHeight="1" x14ac:dyDescent="0.25">
      <c r="A47" s="84" t="s">
        <v>20</v>
      </c>
      <c r="B47" s="519" t="s">
        <v>75</v>
      </c>
      <c r="C47" s="520"/>
      <c r="D47" s="110"/>
      <c r="E47" s="111">
        <v>1</v>
      </c>
      <c r="F47" s="112">
        <v>2</v>
      </c>
      <c r="G47" s="88">
        <f t="shared" si="0"/>
        <v>15</v>
      </c>
      <c r="H47" s="285">
        <f t="shared" si="6"/>
        <v>15</v>
      </c>
      <c r="I47" s="285">
        <f t="shared" si="7"/>
        <v>0</v>
      </c>
      <c r="J47" s="285">
        <f t="shared" si="8"/>
        <v>0</v>
      </c>
      <c r="K47" s="285">
        <f t="shared" si="9"/>
        <v>0</v>
      </c>
      <c r="L47" s="98"/>
      <c r="M47" s="103"/>
      <c r="N47" s="103"/>
      <c r="O47" s="113"/>
      <c r="P47" s="98"/>
      <c r="Q47" s="103"/>
      <c r="R47" s="103"/>
      <c r="S47" s="104"/>
      <c r="T47" s="98"/>
      <c r="U47" s="103"/>
      <c r="V47" s="103"/>
      <c r="W47" s="104"/>
      <c r="X47" s="106"/>
      <c r="Y47" s="103"/>
      <c r="Z47" s="103"/>
      <c r="AA47" s="104"/>
      <c r="AB47" s="106"/>
      <c r="AC47" s="103"/>
      <c r="AD47" s="103"/>
      <c r="AE47" s="107"/>
      <c r="AF47" s="106"/>
      <c r="AG47" s="103"/>
      <c r="AH47" s="103"/>
      <c r="AI47" s="107"/>
      <c r="AJ47" s="106">
        <v>15</v>
      </c>
      <c r="AK47" s="103"/>
      <c r="AL47" s="103"/>
      <c r="AM47" s="107"/>
      <c r="AS47" s="363">
        <v>15</v>
      </c>
    </row>
    <row r="48" spans="1:49" ht="18" customHeight="1" x14ac:dyDescent="0.25">
      <c r="A48" s="84" t="s">
        <v>42</v>
      </c>
      <c r="B48" s="519" t="s">
        <v>137</v>
      </c>
      <c r="C48" s="520"/>
      <c r="D48" s="114"/>
      <c r="E48" s="100">
        <v>1</v>
      </c>
      <c r="F48" s="102">
        <v>1</v>
      </c>
      <c r="G48" s="88">
        <f t="shared" si="0"/>
        <v>15</v>
      </c>
      <c r="H48" s="285">
        <f t="shared" si="6"/>
        <v>15</v>
      </c>
      <c r="I48" s="285">
        <f t="shared" si="7"/>
        <v>0</v>
      </c>
      <c r="J48" s="285">
        <f t="shared" si="8"/>
        <v>0</v>
      </c>
      <c r="K48" s="285">
        <f t="shared" si="9"/>
        <v>0</v>
      </c>
      <c r="L48" s="101"/>
      <c r="M48" s="99"/>
      <c r="N48" s="99"/>
      <c r="O48" s="100"/>
      <c r="P48" s="101"/>
      <c r="Q48" s="99"/>
      <c r="R48" s="99"/>
      <c r="S48" s="102"/>
      <c r="T48" s="98"/>
      <c r="U48" s="103"/>
      <c r="V48" s="103"/>
      <c r="W48" s="104"/>
      <c r="X48" s="105"/>
      <c r="Y48" s="99"/>
      <c r="Z48" s="99"/>
      <c r="AA48" s="102"/>
      <c r="AB48" s="106"/>
      <c r="AC48" s="103"/>
      <c r="AD48" s="103"/>
      <c r="AE48" s="104"/>
      <c r="AF48" s="106"/>
      <c r="AG48" s="99"/>
      <c r="AH48" s="99"/>
      <c r="AI48" s="102"/>
      <c r="AJ48" s="115">
        <v>15</v>
      </c>
      <c r="AK48" s="99"/>
      <c r="AL48" s="99"/>
      <c r="AM48" s="102"/>
    </row>
    <row r="49" spans="1:41" ht="18" customHeight="1" thickBot="1" x14ac:dyDescent="0.3">
      <c r="A49" s="84"/>
      <c r="B49" s="519"/>
      <c r="C49" s="520"/>
      <c r="D49" s="114"/>
      <c r="E49" s="100"/>
      <c r="F49" s="102"/>
      <c r="G49" s="88">
        <f t="shared" si="0"/>
        <v>0</v>
      </c>
      <c r="H49" s="285">
        <f t="shared" si="6"/>
        <v>0</v>
      </c>
      <c r="I49" s="285">
        <f t="shared" si="7"/>
        <v>0</v>
      </c>
      <c r="J49" s="285">
        <f t="shared" si="8"/>
        <v>0</v>
      </c>
      <c r="K49" s="285">
        <f t="shared" si="9"/>
        <v>0</v>
      </c>
      <c r="L49" s="101"/>
      <c r="M49" s="99"/>
      <c r="N49" s="99"/>
      <c r="O49" s="100"/>
      <c r="P49" s="101"/>
      <c r="Q49" s="99"/>
      <c r="R49" s="99"/>
      <c r="S49" s="102"/>
      <c r="T49" s="98"/>
      <c r="U49" s="103"/>
      <c r="V49" s="103"/>
      <c r="W49" s="104"/>
      <c r="X49" s="105"/>
      <c r="Y49" s="99"/>
      <c r="Z49" s="99"/>
      <c r="AA49" s="102"/>
      <c r="AB49" s="106"/>
      <c r="AC49" s="103"/>
      <c r="AD49" s="103"/>
      <c r="AE49" s="104"/>
      <c r="AF49" s="106"/>
      <c r="AG49" s="99"/>
      <c r="AH49" s="99"/>
      <c r="AI49" s="102"/>
      <c r="AJ49" s="115"/>
      <c r="AK49" s="99"/>
      <c r="AL49" s="99"/>
      <c r="AM49" s="102"/>
    </row>
    <row r="50" spans="1:41" ht="18" customHeight="1" thickTop="1" x14ac:dyDescent="0.25">
      <c r="A50" s="116"/>
      <c r="B50" s="438" t="s">
        <v>21</v>
      </c>
      <c r="C50" s="439"/>
      <c r="D50" s="430">
        <f t="shared" ref="D50:AM50" si="10">SUM(D43:D49)</f>
        <v>0</v>
      </c>
      <c r="E50" s="432">
        <f t="shared" si="10"/>
        <v>10</v>
      </c>
      <c r="F50" s="411">
        <f t="shared" si="10"/>
        <v>10</v>
      </c>
      <c r="G50" s="484">
        <f t="shared" si="10"/>
        <v>240</v>
      </c>
      <c r="H50" s="432">
        <f t="shared" si="10"/>
        <v>60</v>
      </c>
      <c r="I50" s="432">
        <f t="shared" si="10"/>
        <v>60</v>
      </c>
      <c r="J50" s="432">
        <f t="shared" si="10"/>
        <v>120</v>
      </c>
      <c r="K50" s="411">
        <f t="shared" si="10"/>
        <v>0</v>
      </c>
      <c r="L50" s="117">
        <f t="shared" si="10"/>
        <v>0</v>
      </c>
      <c r="M50" s="118">
        <f t="shared" si="10"/>
        <v>0</v>
      </c>
      <c r="N50" s="118">
        <f t="shared" si="10"/>
        <v>0</v>
      </c>
      <c r="O50" s="119">
        <f t="shared" si="10"/>
        <v>0</v>
      </c>
      <c r="P50" s="117">
        <f t="shared" si="10"/>
        <v>0</v>
      </c>
      <c r="Q50" s="118">
        <f t="shared" si="10"/>
        <v>0</v>
      </c>
      <c r="R50" s="118">
        <f t="shared" si="10"/>
        <v>0</v>
      </c>
      <c r="S50" s="120">
        <f t="shared" si="10"/>
        <v>0</v>
      </c>
      <c r="T50" s="121">
        <f t="shared" si="10"/>
        <v>15</v>
      </c>
      <c r="U50" s="118">
        <f t="shared" si="10"/>
        <v>30</v>
      </c>
      <c r="V50" s="118">
        <f t="shared" si="10"/>
        <v>30</v>
      </c>
      <c r="W50" s="119">
        <f t="shared" si="10"/>
        <v>0</v>
      </c>
      <c r="X50" s="117">
        <f t="shared" si="10"/>
        <v>0</v>
      </c>
      <c r="Y50" s="118">
        <f t="shared" si="10"/>
        <v>30</v>
      </c>
      <c r="Z50" s="118">
        <f t="shared" si="10"/>
        <v>30</v>
      </c>
      <c r="AA50" s="120">
        <f t="shared" si="10"/>
        <v>0</v>
      </c>
      <c r="AB50" s="121">
        <f t="shared" si="10"/>
        <v>0</v>
      </c>
      <c r="AC50" s="118">
        <f t="shared" si="10"/>
        <v>0</v>
      </c>
      <c r="AD50" s="118">
        <f t="shared" si="10"/>
        <v>30</v>
      </c>
      <c r="AE50" s="119">
        <f t="shared" si="10"/>
        <v>0</v>
      </c>
      <c r="AF50" s="117">
        <f t="shared" si="10"/>
        <v>0</v>
      </c>
      <c r="AG50" s="118">
        <f t="shared" si="10"/>
        <v>0</v>
      </c>
      <c r="AH50" s="118">
        <f t="shared" si="10"/>
        <v>30</v>
      </c>
      <c r="AI50" s="120">
        <f t="shared" si="10"/>
        <v>0</v>
      </c>
      <c r="AJ50" s="121">
        <f t="shared" si="10"/>
        <v>45</v>
      </c>
      <c r="AK50" s="118">
        <f t="shared" si="10"/>
        <v>0</v>
      </c>
      <c r="AL50" s="118">
        <f t="shared" si="10"/>
        <v>0</v>
      </c>
      <c r="AM50" s="120">
        <f t="shared" si="10"/>
        <v>0</v>
      </c>
    </row>
    <row r="51" spans="1:41" ht="18" customHeight="1" thickBot="1" x14ac:dyDescent="0.3">
      <c r="A51" s="122"/>
      <c r="B51" s="434"/>
      <c r="C51" s="435"/>
      <c r="D51" s="431"/>
      <c r="E51" s="433"/>
      <c r="F51" s="412"/>
      <c r="G51" s="485"/>
      <c r="H51" s="433"/>
      <c r="I51" s="433"/>
      <c r="J51" s="433"/>
      <c r="K51" s="412"/>
      <c r="L51" s="380">
        <f>SUM(L50:O50)</f>
        <v>0</v>
      </c>
      <c r="M51" s="381"/>
      <c r="N51" s="381"/>
      <c r="O51" s="382"/>
      <c r="P51" s="380">
        <f>SUM(P50:S50)</f>
        <v>0</v>
      </c>
      <c r="Q51" s="381"/>
      <c r="R51" s="381"/>
      <c r="S51" s="382"/>
      <c r="T51" s="380">
        <f>SUM(T50:W50)</f>
        <v>75</v>
      </c>
      <c r="U51" s="381"/>
      <c r="V51" s="381"/>
      <c r="W51" s="382"/>
      <c r="X51" s="380">
        <f>SUM(X50:AA50)</f>
        <v>60</v>
      </c>
      <c r="Y51" s="381"/>
      <c r="Z51" s="381"/>
      <c r="AA51" s="382"/>
      <c r="AB51" s="380">
        <f>SUM(AB50:AE50)</f>
        <v>30</v>
      </c>
      <c r="AC51" s="381"/>
      <c r="AD51" s="381"/>
      <c r="AE51" s="382"/>
      <c r="AF51" s="380">
        <f>SUM(AF50:AI50)</f>
        <v>30</v>
      </c>
      <c r="AG51" s="381"/>
      <c r="AH51" s="381"/>
      <c r="AI51" s="382"/>
      <c r="AJ51" s="380">
        <f>SUM(AJ50:AM50)</f>
        <v>45</v>
      </c>
      <c r="AK51" s="381"/>
      <c r="AL51" s="381"/>
      <c r="AM51" s="382"/>
    </row>
    <row r="52" spans="1:41" ht="18" customHeight="1" x14ac:dyDescent="0.25">
      <c r="A52" s="421" t="s">
        <v>22</v>
      </c>
      <c r="B52" s="422"/>
      <c r="C52" s="423"/>
      <c r="D52" s="424" t="s">
        <v>8</v>
      </c>
      <c r="E52" s="427" t="s">
        <v>9</v>
      </c>
      <c r="F52" s="383" t="s">
        <v>60</v>
      </c>
      <c r="G52" s="429" t="s">
        <v>6</v>
      </c>
      <c r="H52" s="440" t="s">
        <v>10</v>
      </c>
      <c r="I52" s="440" t="s">
        <v>11</v>
      </c>
      <c r="J52" s="440" t="s">
        <v>12</v>
      </c>
      <c r="K52" s="462" t="s">
        <v>55</v>
      </c>
      <c r="L52" s="393" t="s">
        <v>241</v>
      </c>
      <c r="M52" s="394"/>
      <c r="N52" s="394"/>
      <c r="O52" s="395"/>
      <c r="P52" s="393" t="s">
        <v>242</v>
      </c>
      <c r="Q52" s="394"/>
      <c r="R52" s="394"/>
      <c r="S52" s="395"/>
      <c r="T52" s="393" t="s">
        <v>243</v>
      </c>
      <c r="U52" s="394"/>
      <c r="V52" s="394"/>
      <c r="W52" s="395"/>
      <c r="X52" s="393" t="s">
        <v>244</v>
      </c>
      <c r="Y52" s="394"/>
      <c r="Z52" s="394"/>
      <c r="AA52" s="395"/>
      <c r="AB52" s="393" t="s">
        <v>245</v>
      </c>
      <c r="AC52" s="394"/>
      <c r="AD52" s="394"/>
      <c r="AE52" s="395"/>
      <c r="AF52" s="393" t="s">
        <v>246</v>
      </c>
      <c r="AG52" s="394"/>
      <c r="AH52" s="394"/>
      <c r="AI52" s="395"/>
      <c r="AJ52" s="393" t="s">
        <v>247</v>
      </c>
      <c r="AK52" s="394"/>
      <c r="AL52" s="394"/>
      <c r="AM52" s="395"/>
    </row>
    <row r="53" spans="1:41" ht="18" customHeight="1" x14ac:dyDescent="0.25">
      <c r="A53" s="421"/>
      <c r="B53" s="422"/>
      <c r="C53" s="423"/>
      <c r="D53" s="425"/>
      <c r="E53" s="427"/>
      <c r="F53" s="428"/>
      <c r="G53" s="429"/>
      <c r="H53" s="440"/>
      <c r="I53" s="440"/>
      <c r="J53" s="440"/>
      <c r="K53" s="462"/>
      <c r="L53" s="378" t="s">
        <v>10</v>
      </c>
      <c r="M53" s="385" t="s">
        <v>11</v>
      </c>
      <c r="N53" s="376" t="s">
        <v>13</v>
      </c>
      <c r="O53" s="383" t="s">
        <v>58</v>
      </c>
      <c r="P53" s="378" t="s">
        <v>10</v>
      </c>
      <c r="Q53" s="385" t="s">
        <v>11</v>
      </c>
      <c r="R53" s="376" t="s">
        <v>13</v>
      </c>
      <c r="S53" s="383" t="s">
        <v>58</v>
      </c>
      <c r="T53" s="378" t="s">
        <v>10</v>
      </c>
      <c r="U53" s="385" t="s">
        <v>11</v>
      </c>
      <c r="V53" s="376" t="s">
        <v>13</v>
      </c>
      <c r="W53" s="383" t="s">
        <v>58</v>
      </c>
      <c r="X53" s="378" t="s">
        <v>10</v>
      </c>
      <c r="Y53" s="385" t="s">
        <v>11</v>
      </c>
      <c r="Z53" s="376" t="s">
        <v>13</v>
      </c>
      <c r="AA53" s="383" t="s">
        <v>58</v>
      </c>
      <c r="AB53" s="378" t="s">
        <v>10</v>
      </c>
      <c r="AC53" s="385" t="s">
        <v>11</v>
      </c>
      <c r="AD53" s="376" t="s">
        <v>13</v>
      </c>
      <c r="AE53" s="383" t="s">
        <v>58</v>
      </c>
      <c r="AF53" s="378" t="s">
        <v>10</v>
      </c>
      <c r="AG53" s="385" t="s">
        <v>11</v>
      </c>
      <c r="AH53" s="376" t="s">
        <v>13</v>
      </c>
      <c r="AI53" s="383" t="s">
        <v>58</v>
      </c>
      <c r="AJ53" s="378" t="s">
        <v>10</v>
      </c>
      <c r="AK53" s="385" t="s">
        <v>11</v>
      </c>
      <c r="AL53" s="376" t="s">
        <v>13</v>
      </c>
      <c r="AM53" s="383" t="s">
        <v>58</v>
      </c>
    </row>
    <row r="54" spans="1:41" ht="18" customHeight="1" thickBot="1" x14ac:dyDescent="0.3">
      <c r="A54" s="421"/>
      <c r="B54" s="422"/>
      <c r="C54" s="423"/>
      <c r="D54" s="426"/>
      <c r="E54" s="377"/>
      <c r="F54" s="384"/>
      <c r="G54" s="379"/>
      <c r="H54" s="441"/>
      <c r="I54" s="441"/>
      <c r="J54" s="441"/>
      <c r="K54" s="463"/>
      <c r="L54" s="379"/>
      <c r="M54" s="386"/>
      <c r="N54" s="377"/>
      <c r="O54" s="384"/>
      <c r="P54" s="379"/>
      <c r="Q54" s="386"/>
      <c r="R54" s="377"/>
      <c r="S54" s="384"/>
      <c r="T54" s="379"/>
      <c r="U54" s="386"/>
      <c r="V54" s="377"/>
      <c r="W54" s="384"/>
      <c r="X54" s="379"/>
      <c r="Y54" s="386"/>
      <c r="Z54" s="377"/>
      <c r="AA54" s="384"/>
      <c r="AB54" s="379"/>
      <c r="AC54" s="386"/>
      <c r="AD54" s="377"/>
      <c r="AE54" s="384"/>
      <c r="AF54" s="379"/>
      <c r="AG54" s="386"/>
      <c r="AH54" s="377"/>
      <c r="AI54" s="384"/>
      <c r="AJ54" s="379"/>
      <c r="AK54" s="386"/>
      <c r="AL54" s="377"/>
      <c r="AM54" s="384"/>
    </row>
    <row r="55" spans="1:41" ht="18" customHeight="1" x14ac:dyDescent="0.25">
      <c r="A55" s="421"/>
      <c r="B55" s="422"/>
      <c r="C55" s="423"/>
      <c r="D55" s="419">
        <f t="shared" ref="D55:AM55" si="11">SUM(D50)</f>
        <v>0</v>
      </c>
      <c r="E55" s="417">
        <f t="shared" si="11"/>
        <v>10</v>
      </c>
      <c r="F55" s="482">
        <f>SUM(F50)</f>
        <v>10</v>
      </c>
      <c r="G55" s="436">
        <f t="shared" si="11"/>
        <v>240</v>
      </c>
      <c r="H55" s="417">
        <f t="shared" si="11"/>
        <v>60</v>
      </c>
      <c r="I55" s="417">
        <f t="shared" si="11"/>
        <v>60</v>
      </c>
      <c r="J55" s="417">
        <f t="shared" si="11"/>
        <v>120</v>
      </c>
      <c r="K55" s="417">
        <f t="shared" si="11"/>
        <v>0</v>
      </c>
      <c r="L55" s="139">
        <f t="shared" si="11"/>
        <v>0</v>
      </c>
      <c r="M55" s="140">
        <f t="shared" si="11"/>
        <v>0</v>
      </c>
      <c r="N55" s="140">
        <f t="shared" si="11"/>
        <v>0</v>
      </c>
      <c r="O55" s="141">
        <f t="shared" si="11"/>
        <v>0</v>
      </c>
      <c r="P55" s="139">
        <f t="shared" si="11"/>
        <v>0</v>
      </c>
      <c r="Q55" s="140">
        <f t="shared" si="11"/>
        <v>0</v>
      </c>
      <c r="R55" s="140">
        <f t="shared" si="11"/>
        <v>0</v>
      </c>
      <c r="S55" s="142">
        <f t="shared" si="11"/>
        <v>0</v>
      </c>
      <c r="T55" s="143">
        <f t="shared" si="11"/>
        <v>15</v>
      </c>
      <c r="U55" s="140">
        <f t="shared" si="11"/>
        <v>30</v>
      </c>
      <c r="V55" s="140">
        <f t="shared" si="11"/>
        <v>30</v>
      </c>
      <c r="W55" s="141">
        <f t="shared" si="11"/>
        <v>0</v>
      </c>
      <c r="X55" s="139">
        <f t="shared" si="11"/>
        <v>0</v>
      </c>
      <c r="Y55" s="140">
        <f t="shared" si="11"/>
        <v>30</v>
      </c>
      <c r="Z55" s="140">
        <f t="shared" si="11"/>
        <v>30</v>
      </c>
      <c r="AA55" s="142">
        <f t="shared" si="11"/>
        <v>0</v>
      </c>
      <c r="AB55" s="143">
        <f t="shared" si="11"/>
        <v>0</v>
      </c>
      <c r="AC55" s="140">
        <f t="shared" si="11"/>
        <v>0</v>
      </c>
      <c r="AD55" s="140">
        <f t="shared" si="11"/>
        <v>30</v>
      </c>
      <c r="AE55" s="141">
        <f t="shared" si="11"/>
        <v>0</v>
      </c>
      <c r="AF55" s="139">
        <f t="shared" si="11"/>
        <v>0</v>
      </c>
      <c r="AG55" s="140">
        <f t="shared" si="11"/>
        <v>0</v>
      </c>
      <c r="AH55" s="140">
        <f t="shared" si="11"/>
        <v>30</v>
      </c>
      <c r="AI55" s="142">
        <f t="shared" si="11"/>
        <v>0</v>
      </c>
      <c r="AJ55" s="143">
        <f t="shared" si="11"/>
        <v>45</v>
      </c>
      <c r="AK55" s="140">
        <f t="shared" si="11"/>
        <v>0</v>
      </c>
      <c r="AL55" s="140">
        <f t="shared" si="11"/>
        <v>0</v>
      </c>
      <c r="AM55" s="142">
        <f t="shared" si="11"/>
        <v>0</v>
      </c>
      <c r="AO55" s="363" t="s">
        <v>62</v>
      </c>
    </row>
    <row r="56" spans="1:41" ht="18" customHeight="1" thickBot="1" x14ac:dyDescent="0.3">
      <c r="A56" s="421"/>
      <c r="B56" s="422"/>
      <c r="C56" s="423"/>
      <c r="D56" s="420"/>
      <c r="E56" s="418"/>
      <c r="F56" s="483"/>
      <c r="G56" s="437"/>
      <c r="H56" s="418"/>
      <c r="I56" s="418"/>
      <c r="J56" s="418"/>
      <c r="K56" s="418"/>
      <c r="L56" s="387">
        <f>SUM(L55:O55)</f>
        <v>0</v>
      </c>
      <c r="M56" s="388"/>
      <c r="N56" s="388"/>
      <c r="O56" s="389"/>
      <c r="P56" s="387">
        <f>SUM(P55:S55)</f>
        <v>0</v>
      </c>
      <c r="Q56" s="388"/>
      <c r="R56" s="388"/>
      <c r="S56" s="389"/>
      <c r="T56" s="387">
        <f>SUM(T55:W55)</f>
        <v>75</v>
      </c>
      <c r="U56" s="388"/>
      <c r="V56" s="388"/>
      <c r="W56" s="389"/>
      <c r="X56" s="387">
        <f>SUM(X55:AA55)</f>
        <v>60</v>
      </c>
      <c r="Y56" s="388"/>
      <c r="Z56" s="388"/>
      <c r="AA56" s="389"/>
      <c r="AB56" s="387">
        <f>SUM(AB55:AE55)</f>
        <v>30</v>
      </c>
      <c r="AC56" s="388"/>
      <c r="AD56" s="388"/>
      <c r="AE56" s="389"/>
      <c r="AF56" s="387">
        <f>SUM(AF55:AI55)</f>
        <v>30</v>
      </c>
      <c r="AG56" s="388"/>
      <c r="AH56" s="388"/>
      <c r="AI56" s="389"/>
      <c r="AJ56" s="387">
        <f>SUM(AJ55:AM55)</f>
        <v>45</v>
      </c>
      <c r="AK56" s="388"/>
      <c r="AL56" s="388"/>
      <c r="AM56" s="389"/>
      <c r="AO56" s="363">
        <f>SUM(L56:AI56)+AJ56</f>
        <v>240</v>
      </c>
    </row>
    <row r="57" spans="1:41" ht="18" customHeight="1" x14ac:dyDescent="0.25">
      <c r="A57" s="421"/>
      <c r="B57" s="422"/>
      <c r="C57" s="423"/>
      <c r="D57" s="489" t="s">
        <v>23</v>
      </c>
      <c r="E57" s="472"/>
      <c r="F57" s="490"/>
      <c r="G57" s="497" t="s">
        <v>24</v>
      </c>
      <c r="H57" s="458"/>
      <c r="I57" s="458"/>
      <c r="J57" s="458"/>
      <c r="K57" s="467"/>
      <c r="L57" s="390">
        <v>0</v>
      </c>
      <c r="M57" s="391"/>
      <c r="N57" s="391"/>
      <c r="O57" s="392"/>
      <c r="P57" s="390">
        <v>0</v>
      </c>
      <c r="Q57" s="391"/>
      <c r="R57" s="391"/>
      <c r="S57" s="392"/>
      <c r="T57" s="390">
        <v>0</v>
      </c>
      <c r="U57" s="391"/>
      <c r="V57" s="391"/>
      <c r="W57" s="392"/>
      <c r="X57" s="390">
        <v>0</v>
      </c>
      <c r="Y57" s="391"/>
      <c r="Z57" s="391"/>
      <c r="AA57" s="392"/>
      <c r="AB57" s="390">
        <v>0</v>
      </c>
      <c r="AC57" s="391"/>
      <c r="AD57" s="391"/>
      <c r="AE57" s="392"/>
      <c r="AF57" s="390">
        <v>0</v>
      </c>
      <c r="AG57" s="391"/>
      <c r="AH57" s="391"/>
      <c r="AI57" s="392"/>
      <c r="AJ57" s="390">
        <v>0</v>
      </c>
      <c r="AK57" s="391"/>
      <c r="AL57" s="391"/>
      <c r="AM57" s="392"/>
      <c r="AO57" s="363">
        <f>SUM(L57:AM57)</f>
        <v>0</v>
      </c>
    </row>
    <row r="58" spans="1:41" ht="18" customHeight="1" x14ac:dyDescent="0.25">
      <c r="A58" s="421"/>
      <c r="B58" s="422"/>
      <c r="C58" s="423"/>
      <c r="D58" s="491"/>
      <c r="E58" s="492"/>
      <c r="F58" s="493"/>
      <c r="G58" s="486" t="s">
        <v>25</v>
      </c>
      <c r="H58" s="487"/>
      <c r="I58" s="487"/>
      <c r="J58" s="487"/>
      <c r="K58" s="488"/>
      <c r="L58" s="396">
        <v>0</v>
      </c>
      <c r="M58" s="397"/>
      <c r="N58" s="397"/>
      <c r="O58" s="398"/>
      <c r="P58" s="396">
        <v>0</v>
      </c>
      <c r="Q58" s="397"/>
      <c r="R58" s="397"/>
      <c r="S58" s="398"/>
      <c r="T58" s="396">
        <v>3</v>
      </c>
      <c r="U58" s="397"/>
      <c r="V58" s="397"/>
      <c r="W58" s="398"/>
      <c r="X58" s="396">
        <v>2</v>
      </c>
      <c r="Y58" s="397"/>
      <c r="Z58" s="397"/>
      <c r="AA58" s="398"/>
      <c r="AB58" s="396">
        <v>1</v>
      </c>
      <c r="AC58" s="397"/>
      <c r="AD58" s="397"/>
      <c r="AE58" s="398"/>
      <c r="AF58" s="396">
        <v>1</v>
      </c>
      <c r="AG58" s="397"/>
      <c r="AH58" s="397"/>
      <c r="AI58" s="398"/>
      <c r="AJ58" s="396">
        <v>3</v>
      </c>
      <c r="AK58" s="397"/>
      <c r="AL58" s="397"/>
      <c r="AM58" s="398"/>
      <c r="AO58" s="363">
        <f>SUM(L58:AM58)</f>
        <v>10</v>
      </c>
    </row>
    <row r="59" spans="1:41" ht="18" customHeight="1" thickBot="1" x14ac:dyDescent="0.3">
      <c r="A59" s="421"/>
      <c r="B59" s="422"/>
      <c r="C59" s="423"/>
      <c r="D59" s="494"/>
      <c r="E59" s="495"/>
      <c r="F59" s="496"/>
      <c r="G59" s="486" t="s">
        <v>60</v>
      </c>
      <c r="H59" s="487"/>
      <c r="I59" s="487"/>
      <c r="J59" s="487"/>
      <c r="K59" s="488"/>
      <c r="L59" s="407">
        <v>0</v>
      </c>
      <c r="M59" s="407"/>
      <c r="N59" s="407"/>
      <c r="O59" s="407"/>
      <c r="P59" s="407">
        <v>0</v>
      </c>
      <c r="Q59" s="407"/>
      <c r="R59" s="407"/>
      <c r="S59" s="407"/>
      <c r="T59" s="407">
        <v>3</v>
      </c>
      <c r="U59" s="407"/>
      <c r="V59" s="407"/>
      <c r="W59" s="407"/>
      <c r="X59" s="407">
        <v>1</v>
      </c>
      <c r="Y59" s="407"/>
      <c r="Z59" s="407"/>
      <c r="AA59" s="407"/>
      <c r="AB59" s="407">
        <v>1</v>
      </c>
      <c r="AC59" s="407"/>
      <c r="AD59" s="407"/>
      <c r="AE59" s="407"/>
      <c r="AF59" s="407">
        <v>1</v>
      </c>
      <c r="AG59" s="407"/>
      <c r="AH59" s="407"/>
      <c r="AI59" s="407"/>
      <c r="AJ59" s="407">
        <v>4</v>
      </c>
      <c r="AK59" s="407"/>
      <c r="AL59" s="407"/>
      <c r="AM59" s="407"/>
      <c r="AO59" s="363">
        <f>SUM(L59:AM59)</f>
        <v>10</v>
      </c>
    </row>
    <row r="60" spans="1:41" ht="18" customHeight="1" x14ac:dyDescent="0.25">
      <c r="A60" s="144"/>
      <c r="B60" s="145"/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6"/>
      <c r="V60" s="145"/>
      <c r="W60" s="145"/>
      <c r="X60" s="145"/>
      <c r="Y60" s="145"/>
      <c r="Z60" s="146"/>
      <c r="AA60" s="147"/>
      <c r="AB60" s="148"/>
      <c r="AC60" s="145"/>
      <c r="AD60" s="145"/>
      <c r="AE60" s="145"/>
      <c r="AF60" s="145"/>
      <c r="AG60" s="145"/>
      <c r="AH60" s="145"/>
      <c r="AI60" s="145"/>
      <c r="AJ60" s="145"/>
      <c r="AK60" s="145"/>
      <c r="AL60" s="145"/>
      <c r="AM60" s="149"/>
    </row>
    <row r="61" spans="1:41" ht="18" customHeight="1" x14ac:dyDescent="0.25">
      <c r="A61" s="150" t="s">
        <v>56</v>
      </c>
      <c r="B61" s="151"/>
      <c r="C61" s="151"/>
      <c r="D61" s="151"/>
      <c r="E61" s="151"/>
      <c r="F61" s="151"/>
      <c r="G61" s="151"/>
      <c r="H61" s="152"/>
      <c r="I61" s="152"/>
      <c r="J61" s="152"/>
      <c r="K61" s="152"/>
      <c r="L61" s="152"/>
      <c r="M61" s="152"/>
      <c r="N61" s="152"/>
      <c r="O61" s="152"/>
      <c r="P61" s="152"/>
      <c r="Q61" s="152"/>
      <c r="R61" s="152"/>
      <c r="S61" s="152"/>
      <c r="T61" s="152"/>
      <c r="U61" s="152"/>
      <c r="V61" s="152"/>
      <c r="W61" s="152"/>
      <c r="X61" s="152"/>
      <c r="Y61" s="152"/>
      <c r="Z61" s="152"/>
      <c r="AA61" s="153"/>
      <c r="AB61" s="154"/>
      <c r="AC61" s="152" t="s">
        <v>316</v>
      </c>
      <c r="AD61" s="152"/>
      <c r="AE61" s="152"/>
      <c r="AF61" s="152"/>
      <c r="AG61" s="152"/>
      <c r="AH61" s="152"/>
      <c r="AI61" s="152"/>
      <c r="AJ61" s="152"/>
      <c r="AK61" s="152"/>
      <c r="AL61" s="152"/>
      <c r="AM61" s="153"/>
    </row>
    <row r="62" spans="1:41" ht="18" customHeight="1" x14ac:dyDescent="0.25">
      <c r="A62" s="155" t="s">
        <v>103</v>
      </c>
      <c r="B62" s="308"/>
      <c r="C62" s="308"/>
      <c r="D62" s="80"/>
      <c r="E62" s="80"/>
      <c r="F62" s="80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151"/>
      <c r="R62" s="151"/>
      <c r="S62" s="151"/>
      <c r="T62" s="156"/>
      <c r="U62" s="156"/>
      <c r="V62" s="156"/>
      <c r="W62" s="156"/>
      <c r="X62" s="151"/>
      <c r="Y62" s="151"/>
      <c r="Z62" s="152"/>
      <c r="AA62" s="153"/>
      <c r="AB62" s="155"/>
      <c r="AC62" s="151"/>
      <c r="AD62" s="156"/>
      <c r="AE62" s="156"/>
      <c r="AF62" s="152"/>
      <c r="AG62" s="152"/>
      <c r="AH62" s="152"/>
      <c r="AI62" s="152"/>
      <c r="AJ62" s="152"/>
      <c r="AK62" s="124"/>
      <c r="AL62" s="124"/>
      <c r="AM62" s="125"/>
    </row>
    <row r="63" spans="1:41" ht="18" customHeight="1" x14ac:dyDescent="0.25">
      <c r="A63" s="157" t="s">
        <v>323</v>
      </c>
      <c r="B63" s="308"/>
      <c r="C63" s="308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158"/>
      <c r="R63" s="158"/>
      <c r="S63" s="158"/>
      <c r="T63" s="159"/>
      <c r="U63" s="160"/>
      <c r="V63" s="159"/>
      <c r="W63" s="159"/>
      <c r="X63" s="152"/>
      <c r="Y63" s="152"/>
      <c r="Z63" s="152"/>
      <c r="AA63" s="153"/>
      <c r="AB63" s="154"/>
      <c r="AC63" s="160" t="s">
        <v>26</v>
      </c>
      <c r="AD63" s="158"/>
      <c r="AE63" s="158"/>
      <c r="AF63" s="159"/>
      <c r="AG63" s="161"/>
      <c r="AH63" s="152"/>
      <c r="AI63" s="152"/>
      <c r="AJ63" s="161"/>
      <c r="AK63" s="161"/>
      <c r="AL63" s="161"/>
      <c r="AM63" s="153"/>
    </row>
    <row r="64" spans="1:41" ht="18" customHeight="1" x14ac:dyDescent="0.25">
      <c r="A64" s="157" t="s">
        <v>249</v>
      </c>
      <c r="B64" s="308"/>
      <c r="C64" s="308"/>
      <c r="D64" s="131"/>
      <c r="E64" s="131"/>
      <c r="F64" s="131"/>
      <c r="G64" s="162"/>
      <c r="H64" s="162"/>
      <c r="I64" s="162"/>
      <c r="J64" s="162"/>
      <c r="K64" s="162"/>
      <c r="L64" s="162"/>
      <c r="M64" s="162"/>
      <c r="N64" s="162"/>
      <c r="O64" s="162"/>
      <c r="P64" s="162"/>
      <c r="Q64" s="151"/>
      <c r="R64" s="151"/>
      <c r="S64" s="151"/>
      <c r="T64" s="156"/>
      <c r="U64" s="156"/>
      <c r="V64" s="156"/>
      <c r="W64" s="156"/>
      <c r="X64" s="152"/>
      <c r="Y64" s="152"/>
      <c r="Z64" s="152"/>
      <c r="AA64" s="153"/>
      <c r="AB64" s="154"/>
      <c r="AC64" s="159" t="s">
        <v>27</v>
      </c>
      <c r="AD64" s="159" t="s">
        <v>28</v>
      </c>
      <c r="AE64" s="151"/>
      <c r="AF64" s="156"/>
      <c r="AG64" s="152"/>
      <c r="AH64" s="152"/>
      <c r="AI64" s="152"/>
      <c r="AJ64" s="152"/>
      <c r="AK64" s="152"/>
      <c r="AL64" s="152"/>
      <c r="AM64" s="163"/>
    </row>
    <row r="65" spans="1:39" ht="18" customHeight="1" x14ac:dyDescent="0.25">
      <c r="A65" s="170" t="s">
        <v>324</v>
      </c>
      <c r="B65" s="308"/>
      <c r="C65" s="308"/>
      <c r="D65" s="162"/>
      <c r="E65" s="162"/>
      <c r="F65" s="162"/>
      <c r="G65" s="164"/>
      <c r="H65" s="165"/>
      <c r="I65" s="165"/>
      <c r="J65" s="165"/>
      <c r="K65" s="165"/>
      <c r="L65" s="165"/>
      <c r="M65" s="165"/>
      <c r="N65" s="165"/>
      <c r="O65" s="165"/>
      <c r="P65" s="165"/>
      <c r="Q65" s="166"/>
      <c r="R65" s="166"/>
      <c r="S65" s="166"/>
      <c r="T65" s="166"/>
      <c r="U65" s="166"/>
      <c r="V65" s="166"/>
      <c r="W65" s="166"/>
      <c r="X65" s="152"/>
      <c r="Y65" s="152"/>
      <c r="Z65" s="152"/>
      <c r="AA65" s="153"/>
      <c r="AB65" s="154"/>
      <c r="AC65" s="158" t="s">
        <v>29</v>
      </c>
      <c r="AD65" s="158" t="s">
        <v>30</v>
      </c>
      <c r="AE65" s="166"/>
      <c r="AF65" s="166"/>
      <c r="AG65" s="152"/>
      <c r="AH65" s="152"/>
      <c r="AI65" s="152"/>
      <c r="AJ65" s="152"/>
      <c r="AK65" s="152"/>
      <c r="AL65" s="152"/>
      <c r="AM65" s="153"/>
    </row>
    <row r="66" spans="1:39" ht="18" customHeight="1" x14ac:dyDescent="0.25">
      <c r="A66" s="170" t="s">
        <v>325</v>
      </c>
      <c r="B66" s="308"/>
      <c r="C66" s="308"/>
      <c r="D66" s="308"/>
      <c r="E66" s="308"/>
      <c r="F66" s="308"/>
      <c r="G66" s="308"/>
      <c r="H66" s="131"/>
      <c r="I66" s="164"/>
      <c r="J66" s="164"/>
      <c r="K66" s="167"/>
      <c r="L66" s="164"/>
      <c r="M66" s="164"/>
      <c r="N66" s="164"/>
      <c r="O66" s="164"/>
      <c r="P66" s="164"/>
      <c r="Q66" s="168"/>
      <c r="R66" s="168"/>
      <c r="S66" s="168"/>
      <c r="T66" s="168"/>
      <c r="U66" s="151"/>
      <c r="V66" s="151"/>
      <c r="W66" s="151"/>
      <c r="X66" s="152"/>
      <c r="Y66" s="152"/>
      <c r="Z66" s="152"/>
      <c r="AA66" s="153"/>
      <c r="AB66" s="154"/>
      <c r="AC66" s="159" t="s">
        <v>12</v>
      </c>
      <c r="AD66" s="169" t="s">
        <v>31</v>
      </c>
      <c r="AE66" s="151"/>
      <c r="AF66" s="151"/>
      <c r="AG66" s="152"/>
      <c r="AH66" s="152"/>
      <c r="AI66" s="152"/>
      <c r="AJ66" s="152"/>
      <c r="AK66" s="152"/>
      <c r="AL66" s="152"/>
      <c r="AM66" s="153"/>
    </row>
    <row r="67" spans="1:39" ht="18" customHeight="1" x14ac:dyDescent="0.25">
      <c r="A67" s="157" t="s">
        <v>299</v>
      </c>
      <c r="B67" s="308"/>
      <c r="C67" s="308"/>
      <c r="D67" s="164"/>
      <c r="E67" s="164"/>
      <c r="F67" s="164"/>
      <c r="G67" s="164"/>
      <c r="H67" s="80"/>
      <c r="I67" s="80"/>
      <c r="J67" s="80"/>
      <c r="K67" s="80"/>
      <c r="L67" s="80"/>
      <c r="M67" s="80"/>
      <c r="N67" s="80"/>
      <c r="O67" s="80"/>
      <c r="P67" s="80"/>
      <c r="Q67" s="151"/>
      <c r="R67" s="151"/>
      <c r="S67" s="151"/>
      <c r="T67" s="151"/>
      <c r="U67" s="151"/>
      <c r="V67" s="151"/>
      <c r="W67" s="151"/>
      <c r="X67" s="152"/>
      <c r="Y67" s="152"/>
      <c r="Z67" s="152"/>
      <c r="AA67" s="153"/>
      <c r="AB67" s="154"/>
      <c r="AC67" s="159" t="s">
        <v>32</v>
      </c>
      <c r="AD67" s="159" t="s">
        <v>33</v>
      </c>
      <c r="AE67" s="151"/>
      <c r="AF67" s="151"/>
      <c r="AG67" s="152"/>
      <c r="AH67" s="152"/>
      <c r="AI67" s="152"/>
      <c r="AJ67" s="152"/>
      <c r="AK67" s="152"/>
      <c r="AL67" s="152"/>
      <c r="AM67" s="153"/>
    </row>
    <row r="68" spans="1:39" ht="18" customHeight="1" x14ac:dyDescent="0.25">
      <c r="B68" s="308"/>
      <c r="C68" s="308"/>
      <c r="D68" s="164"/>
      <c r="E68" s="164"/>
      <c r="F68" s="164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151"/>
      <c r="R68" s="151"/>
      <c r="S68" s="151"/>
      <c r="T68" s="156"/>
      <c r="U68" s="156"/>
      <c r="V68" s="156"/>
      <c r="W68" s="156"/>
      <c r="X68" s="152"/>
      <c r="Y68" s="152"/>
      <c r="Z68" s="152"/>
      <c r="AA68" s="153"/>
      <c r="AB68" s="154"/>
      <c r="AC68" s="159" t="s">
        <v>34</v>
      </c>
      <c r="AD68" s="159" t="s">
        <v>35</v>
      </c>
      <c r="AE68" s="151"/>
      <c r="AF68" s="156"/>
      <c r="AG68" s="152"/>
      <c r="AH68" s="152"/>
      <c r="AI68" s="152"/>
      <c r="AJ68" s="152"/>
      <c r="AK68" s="152"/>
      <c r="AL68" s="152"/>
      <c r="AM68" s="153"/>
    </row>
    <row r="69" spans="1:39" ht="18" customHeight="1" x14ac:dyDescent="0.25">
      <c r="B69" s="152"/>
      <c r="C69" s="152"/>
      <c r="D69" s="80"/>
      <c r="E69" s="80"/>
      <c r="F69" s="80"/>
      <c r="G69" s="80"/>
      <c r="H69" s="80"/>
      <c r="I69" s="80"/>
      <c r="J69" s="80"/>
      <c r="K69" s="80"/>
      <c r="L69" s="80"/>
      <c r="M69" s="164"/>
      <c r="N69" s="164"/>
      <c r="O69" s="164"/>
      <c r="P69" s="164"/>
      <c r="Q69" s="168"/>
      <c r="R69" s="168"/>
      <c r="S69" s="168"/>
      <c r="T69" s="156"/>
      <c r="U69" s="156"/>
      <c r="V69" s="156"/>
      <c r="W69" s="156"/>
      <c r="X69" s="152"/>
      <c r="Y69" s="152"/>
      <c r="Z69" s="152"/>
      <c r="AA69" s="153"/>
      <c r="AB69" s="154"/>
      <c r="AC69" s="158" t="s">
        <v>36</v>
      </c>
      <c r="AD69" s="158" t="s">
        <v>37</v>
      </c>
      <c r="AE69" s="151"/>
      <c r="AF69" s="156"/>
      <c r="AG69" s="152"/>
      <c r="AH69" s="152"/>
      <c r="AI69" s="152"/>
      <c r="AJ69" s="152"/>
      <c r="AK69" s="152"/>
      <c r="AL69" s="152"/>
      <c r="AM69" s="153"/>
    </row>
    <row r="70" spans="1:39" ht="18" customHeight="1" x14ac:dyDescent="0.25">
      <c r="A70" s="154"/>
      <c r="B70" s="152"/>
      <c r="C70" s="152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151"/>
      <c r="R70" s="151"/>
      <c r="S70" s="151"/>
      <c r="T70" s="156"/>
      <c r="U70" s="156"/>
      <c r="V70" s="156"/>
      <c r="W70" s="156"/>
      <c r="X70" s="152"/>
      <c r="Y70" s="152"/>
      <c r="Z70" s="152"/>
      <c r="AA70" s="153"/>
      <c r="AB70" s="154"/>
      <c r="AC70" s="171"/>
      <c r="AD70" s="158" t="s">
        <v>59</v>
      </c>
      <c r="AE70" s="131"/>
      <c r="AF70" s="156"/>
      <c r="AG70" s="152"/>
      <c r="AH70" s="152"/>
      <c r="AI70" s="152"/>
      <c r="AJ70" s="152"/>
      <c r="AK70" s="152"/>
      <c r="AL70" s="152"/>
      <c r="AM70" s="153"/>
    </row>
    <row r="71" spans="1:39" ht="18" customHeight="1" thickBot="1" x14ac:dyDescent="0.3">
      <c r="A71" s="172"/>
      <c r="B71" s="173"/>
      <c r="C71" s="173"/>
      <c r="D71" s="174"/>
      <c r="E71" s="175"/>
      <c r="F71" s="175"/>
      <c r="G71" s="175"/>
      <c r="H71" s="175"/>
      <c r="I71" s="175"/>
      <c r="J71" s="175"/>
      <c r="K71" s="174"/>
      <c r="L71" s="174"/>
      <c r="M71" s="174"/>
      <c r="N71" s="174"/>
      <c r="O71" s="174"/>
      <c r="P71" s="174"/>
      <c r="Q71" s="174"/>
      <c r="R71" s="174"/>
      <c r="S71" s="174"/>
      <c r="T71" s="176"/>
      <c r="U71" s="173"/>
      <c r="V71" s="173"/>
      <c r="W71" s="173"/>
      <c r="X71" s="173"/>
      <c r="Y71" s="173"/>
      <c r="Z71" s="173"/>
      <c r="AA71" s="177"/>
      <c r="AB71" s="498" t="s">
        <v>38</v>
      </c>
      <c r="AC71" s="381"/>
      <c r="AD71" s="381"/>
      <c r="AE71" s="381"/>
      <c r="AF71" s="381"/>
      <c r="AG71" s="381"/>
      <c r="AH71" s="381"/>
      <c r="AI71" s="381"/>
      <c r="AJ71" s="381"/>
      <c r="AK71" s="381"/>
      <c r="AL71" s="381"/>
      <c r="AM71" s="382"/>
    </row>
    <row r="72" spans="1:39" ht="18" customHeight="1" x14ac:dyDescent="0.25">
      <c r="A72" s="468"/>
      <c r="B72" s="469"/>
      <c r="C72" s="470"/>
      <c r="D72" s="399" t="str">
        <f>D26</f>
        <v>PLAN  STUDIÓW  NR  VIII</v>
      </c>
      <c r="E72" s="400"/>
      <c r="F72" s="400"/>
      <c r="G72" s="400"/>
      <c r="H72" s="400"/>
      <c r="I72" s="400"/>
      <c r="J72" s="400"/>
      <c r="K72" s="400"/>
      <c r="L72" s="400"/>
      <c r="M72" s="400"/>
      <c r="N72" s="400"/>
      <c r="O72" s="400"/>
      <c r="P72" s="400"/>
      <c r="Q72" s="400"/>
      <c r="R72" s="400"/>
      <c r="S72" s="400"/>
      <c r="T72" s="400"/>
      <c r="U72" s="400"/>
      <c r="V72" s="400"/>
      <c r="W72" s="400"/>
      <c r="X72" s="401"/>
      <c r="Y72" s="401"/>
      <c r="Z72" s="401"/>
      <c r="AA72" s="402"/>
      <c r="AB72" s="471"/>
      <c r="AC72" s="472"/>
      <c r="AD72" s="472"/>
      <c r="AE72" s="472"/>
      <c r="AF72" s="472"/>
      <c r="AG72" s="472"/>
      <c r="AH72" s="472"/>
      <c r="AI72" s="472"/>
      <c r="AJ72" s="472"/>
      <c r="AK72" s="472"/>
      <c r="AL72" s="472"/>
      <c r="AM72" s="499"/>
    </row>
    <row r="73" spans="1:39" ht="18" customHeight="1" x14ac:dyDescent="0.25">
      <c r="A73" s="596" t="s">
        <v>250</v>
      </c>
      <c r="B73" s="597"/>
      <c r="C73" s="598"/>
      <c r="D73" s="403"/>
      <c r="E73" s="404"/>
      <c r="F73" s="404"/>
      <c r="G73" s="404"/>
      <c r="H73" s="404"/>
      <c r="I73" s="404"/>
      <c r="J73" s="404"/>
      <c r="K73" s="404"/>
      <c r="L73" s="404"/>
      <c r="M73" s="404"/>
      <c r="N73" s="404"/>
      <c r="O73" s="404"/>
      <c r="P73" s="404"/>
      <c r="Q73" s="404"/>
      <c r="R73" s="404"/>
      <c r="S73" s="404"/>
      <c r="T73" s="404"/>
      <c r="U73" s="404"/>
      <c r="V73" s="404"/>
      <c r="W73" s="404"/>
      <c r="X73" s="405"/>
      <c r="Y73" s="405"/>
      <c r="Z73" s="405"/>
      <c r="AA73" s="406"/>
      <c r="AB73" s="123"/>
      <c r="AC73" s="124"/>
      <c r="AD73" s="124"/>
      <c r="AE73" s="124"/>
      <c r="AF73" s="124"/>
      <c r="AG73" s="124"/>
      <c r="AH73" s="124"/>
      <c r="AI73" s="124"/>
      <c r="AJ73" s="124"/>
      <c r="AK73" s="124"/>
      <c r="AL73" s="124"/>
      <c r="AM73" s="125"/>
    </row>
    <row r="74" spans="1:39" ht="18" customHeight="1" x14ac:dyDescent="0.25">
      <c r="A74" s="596"/>
      <c r="B74" s="597"/>
      <c r="C74" s="598"/>
      <c r="D74" s="76"/>
      <c r="E74" s="77"/>
      <c r="F74" s="77"/>
      <c r="G74" s="77"/>
      <c r="H74" s="78"/>
      <c r="I74" s="77"/>
      <c r="J74" s="77"/>
      <c r="K74" s="77"/>
      <c r="L74" s="126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127"/>
      <c r="Y74" s="127"/>
      <c r="Z74" s="127"/>
      <c r="AA74" s="127"/>
      <c r="AB74" s="123"/>
      <c r="AC74" s="124"/>
      <c r="AD74" s="124"/>
      <c r="AE74" s="124"/>
      <c r="AF74" s="124"/>
      <c r="AG74" s="124"/>
      <c r="AH74" s="124"/>
      <c r="AI74" s="124"/>
      <c r="AJ74" s="124"/>
      <c r="AK74" s="124"/>
      <c r="AL74" s="124"/>
      <c r="AM74" s="125"/>
    </row>
    <row r="75" spans="1:39" ht="18" customHeight="1" x14ac:dyDescent="0.25">
      <c r="A75" s="474"/>
      <c r="B75" s="475"/>
      <c r="C75" s="476"/>
      <c r="D75" s="76" t="s">
        <v>114</v>
      </c>
      <c r="E75" s="77"/>
      <c r="F75" s="77"/>
      <c r="G75" s="77"/>
      <c r="H75" s="78" t="s">
        <v>115</v>
      </c>
      <c r="I75" s="77"/>
      <c r="J75" s="77"/>
      <c r="K75" s="77"/>
      <c r="L75" s="126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6"/>
      <c r="X75" s="80"/>
      <c r="Y75" s="76"/>
      <c r="Z75" s="76"/>
      <c r="AA75" s="76"/>
      <c r="AB75" s="128"/>
      <c r="AC75" s="129"/>
      <c r="AD75" s="129"/>
      <c r="AE75" s="129"/>
      <c r="AF75" s="129"/>
      <c r="AG75" s="129"/>
      <c r="AH75" s="129"/>
      <c r="AI75" s="129"/>
      <c r="AJ75" s="129"/>
      <c r="AK75" s="129"/>
      <c r="AL75" s="129"/>
      <c r="AM75" s="130"/>
    </row>
    <row r="76" spans="1:39" ht="18" customHeight="1" x14ac:dyDescent="0.25">
      <c r="A76" s="477" t="s">
        <v>61</v>
      </c>
      <c r="B76" s="475"/>
      <c r="C76" s="476"/>
      <c r="D76" s="76" t="s">
        <v>64</v>
      </c>
      <c r="E76" s="79"/>
      <c r="F76" s="79"/>
      <c r="G76" s="79"/>
      <c r="H76" s="78" t="s">
        <v>106</v>
      </c>
      <c r="I76" s="80"/>
      <c r="J76" s="79"/>
      <c r="K76" s="78"/>
      <c r="L76" s="78"/>
      <c r="M76" s="131"/>
      <c r="N76" s="78"/>
      <c r="O76" s="78"/>
      <c r="P76" s="78"/>
      <c r="Q76" s="78"/>
      <c r="R76" s="78"/>
      <c r="S76" s="78"/>
      <c r="T76" s="78"/>
      <c r="U76" s="78"/>
      <c r="V76" s="76"/>
      <c r="W76" s="76"/>
      <c r="X76" s="80"/>
      <c r="Y76" s="132"/>
      <c r="Z76" s="132"/>
      <c r="AA76" s="132"/>
      <c r="AB76" s="128"/>
      <c r="AC76" s="129"/>
      <c r="AD76" s="129"/>
      <c r="AE76" s="129"/>
      <c r="AF76" s="129"/>
      <c r="AG76" s="129"/>
      <c r="AH76" s="129"/>
      <c r="AI76" s="129"/>
      <c r="AJ76" s="129"/>
      <c r="AK76" s="129"/>
      <c r="AL76" s="129"/>
      <c r="AM76" s="130"/>
    </row>
    <row r="77" spans="1:39" ht="18" customHeight="1" x14ac:dyDescent="0.25">
      <c r="A77" s="373" t="s">
        <v>102</v>
      </c>
      <c r="B77" s="374"/>
      <c r="C77" s="478"/>
      <c r="D77" s="76" t="s">
        <v>63</v>
      </c>
      <c r="E77" s="79"/>
      <c r="F77" s="79"/>
      <c r="G77" s="76"/>
      <c r="H77" s="78" t="s">
        <v>101</v>
      </c>
      <c r="I77" s="80"/>
      <c r="J77" s="78"/>
      <c r="K77" s="78"/>
      <c r="L77" s="124"/>
      <c r="M77" s="131"/>
      <c r="N77" s="79"/>
      <c r="O77" s="78"/>
      <c r="P77" s="78"/>
      <c r="Q77" s="78"/>
      <c r="R77" s="78"/>
      <c r="S77" s="78"/>
      <c r="T77" s="78"/>
      <c r="U77" s="78"/>
      <c r="V77" s="76"/>
      <c r="W77" s="76"/>
      <c r="X77" s="80"/>
      <c r="Y77" s="132"/>
      <c r="Z77" s="132"/>
      <c r="AA77" s="132"/>
      <c r="AB77" s="373"/>
      <c r="AC77" s="374"/>
      <c r="AD77" s="374"/>
      <c r="AE77" s="374"/>
      <c r="AF77" s="374"/>
      <c r="AG77" s="374"/>
      <c r="AH77" s="374"/>
      <c r="AI77" s="374"/>
      <c r="AJ77" s="374"/>
      <c r="AK77" s="374"/>
      <c r="AL77" s="374"/>
      <c r="AM77" s="375"/>
    </row>
    <row r="78" spans="1:39" ht="18" customHeight="1" x14ac:dyDescent="0.25">
      <c r="A78" s="477" t="s">
        <v>57</v>
      </c>
      <c r="B78" s="475"/>
      <c r="C78" s="476"/>
      <c r="D78" s="76" t="s">
        <v>0</v>
      </c>
      <c r="E78" s="76"/>
      <c r="F78" s="76"/>
      <c r="G78" s="76"/>
      <c r="H78" s="78" t="s">
        <v>65</v>
      </c>
      <c r="I78" s="80"/>
      <c r="J78" s="78"/>
      <c r="K78" s="78"/>
      <c r="L78" s="78"/>
      <c r="M78" s="131"/>
      <c r="N78" s="79"/>
      <c r="O78" s="78"/>
      <c r="P78" s="78"/>
      <c r="Q78" s="78"/>
      <c r="R78" s="78"/>
      <c r="S78" s="78"/>
      <c r="T78" s="78"/>
      <c r="U78" s="78"/>
      <c r="V78" s="76"/>
      <c r="W78" s="76"/>
      <c r="X78" s="80"/>
      <c r="Y78" s="76"/>
      <c r="Z78" s="76"/>
      <c r="AA78" s="76"/>
      <c r="AB78" s="373"/>
      <c r="AC78" s="374"/>
      <c r="AD78" s="374"/>
      <c r="AE78" s="374"/>
      <c r="AF78" s="374"/>
      <c r="AG78" s="374"/>
      <c r="AH78" s="374"/>
      <c r="AI78" s="374"/>
      <c r="AJ78" s="374"/>
      <c r="AK78" s="374"/>
      <c r="AL78" s="374"/>
      <c r="AM78" s="375"/>
    </row>
    <row r="79" spans="1:39" ht="18" customHeight="1" x14ac:dyDescent="0.25">
      <c r="A79" s="133"/>
      <c r="B79" s="134"/>
      <c r="C79" s="135"/>
      <c r="D79" s="136"/>
      <c r="E79" s="76"/>
      <c r="F79" s="76"/>
      <c r="G79" s="76"/>
      <c r="H79" s="78"/>
      <c r="I79" s="78"/>
      <c r="J79" s="78"/>
      <c r="K79" s="78"/>
      <c r="L79" s="78"/>
      <c r="M79" s="131"/>
      <c r="N79" s="78"/>
      <c r="O79" s="78"/>
      <c r="P79" s="78"/>
      <c r="Q79" s="78"/>
      <c r="R79" s="78"/>
      <c r="S79" s="78"/>
      <c r="T79" s="78"/>
      <c r="U79" s="78"/>
      <c r="V79" s="76"/>
      <c r="W79" s="76"/>
      <c r="X79" s="80"/>
      <c r="Y79" s="76"/>
      <c r="Z79" s="76"/>
      <c r="AA79" s="76"/>
      <c r="AB79" s="373" t="s">
        <v>239</v>
      </c>
      <c r="AC79" s="374"/>
      <c r="AD79" s="374"/>
      <c r="AE79" s="374"/>
      <c r="AF79" s="374"/>
      <c r="AG79" s="374"/>
      <c r="AH79" s="374"/>
      <c r="AI79" s="374"/>
      <c r="AJ79" s="374"/>
      <c r="AK79" s="374"/>
      <c r="AL79" s="374"/>
      <c r="AM79" s="375"/>
    </row>
    <row r="80" spans="1:39" ht="18" customHeight="1" x14ac:dyDescent="0.25">
      <c r="A80" s="133"/>
      <c r="B80" s="134"/>
      <c r="C80" s="135"/>
      <c r="D80" s="136"/>
      <c r="E80" s="76"/>
      <c r="F80" s="76"/>
      <c r="G80" s="76"/>
      <c r="H80" s="78"/>
      <c r="I80" s="137"/>
      <c r="J80" s="137"/>
      <c r="K80" s="137"/>
      <c r="L80" s="137"/>
      <c r="M80" s="131"/>
      <c r="N80" s="78"/>
      <c r="O80" s="78"/>
      <c r="P80" s="78"/>
      <c r="Q80" s="78"/>
      <c r="R80" s="78"/>
      <c r="S80" s="78"/>
      <c r="T80" s="78"/>
      <c r="U80" s="78"/>
      <c r="V80" s="76"/>
      <c r="W80" s="76"/>
      <c r="X80" s="80"/>
      <c r="Y80" s="76"/>
      <c r="Z80" s="76"/>
      <c r="AA80" s="76"/>
      <c r="AB80" s="373" t="s">
        <v>240</v>
      </c>
      <c r="AC80" s="374"/>
      <c r="AD80" s="374"/>
      <c r="AE80" s="374"/>
      <c r="AF80" s="374"/>
      <c r="AG80" s="374"/>
      <c r="AH80" s="374"/>
      <c r="AI80" s="374"/>
      <c r="AJ80" s="374"/>
      <c r="AK80" s="374"/>
      <c r="AL80" s="374"/>
      <c r="AM80" s="375"/>
    </row>
    <row r="81" spans="1:49" ht="18" customHeight="1" thickBot="1" x14ac:dyDescent="0.3">
      <c r="A81" s="133"/>
      <c r="B81" s="134"/>
      <c r="C81" s="135"/>
      <c r="D81" s="136"/>
      <c r="E81" s="76"/>
      <c r="F81" s="76"/>
      <c r="G81" s="76"/>
      <c r="H81" s="131"/>
      <c r="I81" s="131"/>
      <c r="J81" s="131"/>
      <c r="K81" s="131"/>
      <c r="L81" s="131"/>
      <c r="M81" s="131"/>
      <c r="N81" s="131"/>
      <c r="O81" s="131"/>
      <c r="P81" s="131"/>
      <c r="Q81" s="131"/>
      <c r="R81" s="131"/>
      <c r="S81" s="131"/>
      <c r="T81" s="78"/>
      <c r="U81" s="78"/>
      <c r="V81" s="76"/>
      <c r="W81" s="76"/>
      <c r="X81" s="80"/>
      <c r="Y81" s="76"/>
      <c r="Z81" s="76"/>
      <c r="AA81" s="76"/>
      <c r="AB81" s="464"/>
      <c r="AC81" s="465"/>
      <c r="AD81" s="465"/>
      <c r="AE81" s="465"/>
      <c r="AF81" s="465"/>
      <c r="AG81" s="465"/>
      <c r="AH81" s="465"/>
      <c r="AI81" s="465"/>
      <c r="AJ81" s="465"/>
      <c r="AK81" s="465"/>
      <c r="AL81" s="465"/>
      <c r="AM81" s="466"/>
    </row>
    <row r="82" spans="1:49" ht="6.75" customHeight="1" thickBot="1" x14ac:dyDescent="0.3">
      <c r="A82" s="138"/>
      <c r="B82" s="138"/>
      <c r="C82" s="138"/>
      <c r="D82" s="138"/>
      <c r="E82" s="138"/>
      <c r="F82" s="138"/>
      <c r="G82" s="138"/>
      <c r="H82" s="138"/>
      <c r="I82" s="138"/>
      <c r="J82" s="138"/>
      <c r="K82" s="138"/>
      <c r="L82" s="138"/>
      <c r="M82" s="138"/>
      <c r="N82" s="138"/>
      <c r="O82" s="138"/>
      <c r="P82" s="138"/>
      <c r="Q82" s="138"/>
      <c r="R82" s="138"/>
      <c r="S82" s="138"/>
      <c r="T82" s="138"/>
      <c r="U82" s="138"/>
      <c r="V82" s="138"/>
      <c r="W82" s="138"/>
      <c r="X82" s="138"/>
      <c r="Y82" s="138"/>
      <c r="Z82" s="138"/>
      <c r="AA82" s="138"/>
      <c r="AB82" s="138"/>
      <c r="AC82" s="138"/>
      <c r="AD82" s="138"/>
      <c r="AE82" s="138"/>
      <c r="AF82" s="138"/>
      <c r="AG82" s="138"/>
      <c r="AH82" s="138"/>
      <c r="AI82" s="138"/>
      <c r="AJ82" s="138"/>
      <c r="AK82" s="138"/>
      <c r="AL82" s="138"/>
      <c r="AM82" s="138"/>
    </row>
    <row r="83" spans="1:49" ht="18" customHeight="1" x14ac:dyDescent="0.25">
      <c r="A83" s="504" t="s">
        <v>39</v>
      </c>
      <c r="B83" s="507" t="s">
        <v>2</v>
      </c>
      <c r="C83" s="452"/>
      <c r="D83" s="511" t="s">
        <v>3</v>
      </c>
      <c r="E83" s="512"/>
      <c r="F83" s="513"/>
      <c r="G83" s="457" t="s">
        <v>4</v>
      </c>
      <c r="H83" s="458"/>
      <c r="I83" s="458"/>
      <c r="J83" s="458"/>
      <c r="K83" s="458"/>
      <c r="L83" s="457" t="s">
        <v>5</v>
      </c>
      <c r="M83" s="458"/>
      <c r="N83" s="458"/>
      <c r="O83" s="458"/>
      <c r="P83" s="458"/>
      <c r="Q83" s="458"/>
      <c r="R83" s="458"/>
      <c r="S83" s="458"/>
      <c r="T83" s="458"/>
      <c r="U83" s="458"/>
      <c r="V83" s="458"/>
      <c r="W83" s="458"/>
      <c r="X83" s="458"/>
      <c r="Y83" s="458"/>
      <c r="Z83" s="458"/>
      <c r="AA83" s="458"/>
      <c r="AB83" s="458"/>
      <c r="AC83" s="458"/>
      <c r="AD83" s="458"/>
      <c r="AE83" s="458"/>
      <c r="AF83" s="458"/>
      <c r="AG83" s="458"/>
      <c r="AH83" s="458"/>
      <c r="AI83" s="458"/>
      <c r="AJ83" s="458"/>
      <c r="AK83" s="458"/>
      <c r="AL83" s="458"/>
      <c r="AM83" s="467"/>
    </row>
    <row r="84" spans="1:49" ht="18" customHeight="1" x14ac:dyDescent="0.25">
      <c r="A84" s="505"/>
      <c r="B84" s="508"/>
      <c r="C84" s="455"/>
      <c r="D84" s="514"/>
      <c r="E84" s="515"/>
      <c r="F84" s="516"/>
      <c r="G84" s="408" t="s">
        <v>6</v>
      </c>
      <c r="H84" s="440" t="s">
        <v>7</v>
      </c>
      <c r="I84" s="440"/>
      <c r="J84" s="440"/>
      <c r="K84" s="462"/>
      <c r="L84" s="393" t="s">
        <v>241</v>
      </c>
      <c r="M84" s="394"/>
      <c r="N84" s="394"/>
      <c r="O84" s="395"/>
      <c r="P84" s="393" t="s">
        <v>242</v>
      </c>
      <c r="Q84" s="394"/>
      <c r="R84" s="394"/>
      <c r="S84" s="395"/>
      <c r="T84" s="393" t="s">
        <v>243</v>
      </c>
      <c r="U84" s="394"/>
      <c r="V84" s="394"/>
      <c r="W84" s="395"/>
      <c r="X84" s="393" t="s">
        <v>244</v>
      </c>
      <c r="Y84" s="394"/>
      <c r="Z84" s="394"/>
      <c r="AA84" s="395"/>
      <c r="AB84" s="393" t="s">
        <v>245</v>
      </c>
      <c r="AC84" s="394"/>
      <c r="AD84" s="394"/>
      <c r="AE84" s="395"/>
      <c r="AF84" s="393" t="s">
        <v>246</v>
      </c>
      <c r="AG84" s="394"/>
      <c r="AH84" s="394"/>
      <c r="AI84" s="395"/>
      <c r="AJ84" s="393" t="s">
        <v>247</v>
      </c>
      <c r="AK84" s="394"/>
      <c r="AL84" s="394"/>
      <c r="AM84" s="395"/>
    </row>
    <row r="85" spans="1:49" ht="18" customHeight="1" x14ac:dyDescent="0.25">
      <c r="A85" s="505"/>
      <c r="B85" s="508"/>
      <c r="C85" s="455"/>
      <c r="D85" s="425" t="s">
        <v>8</v>
      </c>
      <c r="E85" s="459" t="s">
        <v>9</v>
      </c>
      <c r="F85" s="383" t="s">
        <v>60</v>
      </c>
      <c r="G85" s="409"/>
      <c r="H85" s="440" t="s">
        <v>10</v>
      </c>
      <c r="I85" s="440" t="s">
        <v>11</v>
      </c>
      <c r="J85" s="440" t="s">
        <v>12</v>
      </c>
      <c r="K85" s="462" t="s">
        <v>55</v>
      </c>
      <c r="L85" s="479" t="s">
        <v>354</v>
      </c>
      <c r="M85" s="480"/>
      <c r="N85" s="480"/>
      <c r="O85" s="480"/>
      <c r="P85" s="480"/>
      <c r="Q85" s="480"/>
      <c r="R85" s="480"/>
      <c r="S85" s="480"/>
      <c r="T85" s="480"/>
      <c r="U85" s="480"/>
      <c r="V85" s="480"/>
      <c r="W85" s="480"/>
      <c r="X85" s="480"/>
      <c r="Y85" s="480"/>
      <c r="Z85" s="480"/>
      <c r="AA85" s="480"/>
      <c r="AB85" s="480"/>
      <c r="AC85" s="480"/>
      <c r="AD85" s="480"/>
      <c r="AE85" s="480"/>
      <c r="AF85" s="480"/>
      <c r="AG85" s="480"/>
      <c r="AH85" s="480"/>
      <c r="AI85" s="480"/>
      <c r="AJ85" s="480"/>
      <c r="AK85" s="480"/>
      <c r="AL85" s="480"/>
      <c r="AM85" s="481"/>
    </row>
    <row r="86" spans="1:49" ht="18" customHeight="1" x14ac:dyDescent="0.25">
      <c r="A86" s="505"/>
      <c r="B86" s="508"/>
      <c r="C86" s="455"/>
      <c r="D86" s="425"/>
      <c r="E86" s="460"/>
      <c r="F86" s="428"/>
      <c r="G86" s="409"/>
      <c r="H86" s="440"/>
      <c r="I86" s="440"/>
      <c r="J86" s="440"/>
      <c r="K86" s="462"/>
      <c r="L86" s="378" t="s">
        <v>10</v>
      </c>
      <c r="M86" s="385" t="s">
        <v>11</v>
      </c>
      <c r="N86" s="376" t="s">
        <v>13</v>
      </c>
      <c r="O86" s="383" t="s">
        <v>58</v>
      </c>
      <c r="P86" s="378" t="s">
        <v>10</v>
      </c>
      <c r="Q86" s="385" t="s">
        <v>11</v>
      </c>
      <c r="R86" s="376" t="s">
        <v>13</v>
      </c>
      <c r="S86" s="383" t="s">
        <v>58</v>
      </c>
      <c r="T86" s="378" t="s">
        <v>10</v>
      </c>
      <c r="U86" s="385" t="s">
        <v>11</v>
      </c>
      <c r="V86" s="376" t="s">
        <v>13</v>
      </c>
      <c r="W86" s="383" t="s">
        <v>58</v>
      </c>
      <c r="X86" s="378" t="s">
        <v>10</v>
      </c>
      <c r="Y86" s="385" t="s">
        <v>11</v>
      </c>
      <c r="Z86" s="376" t="s">
        <v>13</v>
      </c>
      <c r="AA86" s="383" t="s">
        <v>58</v>
      </c>
      <c r="AB86" s="378" t="s">
        <v>10</v>
      </c>
      <c r="AC86" s="385" t="s">
        <v>11</v>
      </c>
      <c r="AD86" s="376" t="s">
        <v>13</v>
      </c>
      <c r="AE86" s="383" t="s">
        <v>58</v>
      </c>
      <c r="AF86" s="378" t="s">
        <v>10</v>
      </c>
      <c r="AG86" s="385" t="s">
        <v>11</v>
      </c>
      <c r="AH86" s="376" t="s">
        <v>13</v>
      </c>
      <c r="AI86" s="383" t="s">
        <v>58</v>
      </c>
      <c r="AJ86" s="378" t="s">
        <v>10</v>
      </c>
      <c r="AK86" s="385" t="s">
        <v>11</v>
      </c>
      <c r="AL86" s="376" t="s">
        <v>13</v>
      </c>
      <c r="AM86" s="383" t="s">
        <v>58</v>
      </c>
    </row>
    <row r="87" spans="1:49" ht="18" customHeight="1" thickBot="1" x14ac:dyDescent="0.3">
      <c r="A87" s="506"/>
      <c r="B87" s="509"/>
      <c r="C87" s="510"/>
      <c r="D87" s="426"/>
      <c r="E87" s="461"/>
      <c r="F87" s="384"/>
      <c r="G87" s="410"/>
      <c r="H87" s="441"/>
      <c r="I87" s="441"/>
      <c r="J87" s="441"/>
      <c r="K87" s="463"/>
      <c r="L87" s="379"/>
      <c r="M87" s="386"/>
      <c r="N87" s="377"/>
      <c r="O87" s="384"/>
      <c r="P87" s="379"/>
      <c r="Q87" s="386"/>
      <c r="R87" s="377"/>
      <c r="S87" s="384"/>
      <c r="T87" s="379"/>
      <c r="U87" s="386"/>
      <c r="V87" s="377"/>
      <c r="W87" s="384"/>
      <c r="X87" s="379"/>
      <c r="Y87" s="386"/>
      <c r="Z87" s="377"/>
      <c r="AA87" s="384"/>
      <c r="AB87" s="379"/>
      <c r="AC87" s="386"/>
      <c r="AD87" s="377"/>
      <c r="AE87" s="384"/>
      <c r="AF87" s="379"/>
      <c r="AG87" s="386"/>
      <c r="AH87" s="377"/>
      <c r="AI87" s="384"/>
      <c r="AJ87" s="379"/>
      <c r="AK87" s="386"/>
      <c r="AL87" s="377"/>
      <c r="AM87" s="384"/>
    </row>
    <row r="88" spans="1:49" s="3" customFormat="1" ht="18" customHeight="1" thickBot="1" x14ac:dyDescent="0.3">
      <c r="A88" s="81" t="s">
        <v>40</v>
      </c>
      <c r="B88" s="413" t="s">
        <v>41</v>
      </c>
      <c r="C88" s="413"/>
      <c r="D88" s="500"/>
      <c r="E88" s="501"/>
      <c r="F88" s="178"/>
      <c r="G88" s="83"/>
      <c r="H88" s="414"/>
      <c r="I88" s="414"/>
      <c r="J88" s="414"/>
      <c r="K88" s="414"/>
      <c r="L88" s="415"/>
      <c r="M88" s="415"/>
      <c r="N88" s="415"/>
      <c r="O88" s="415"/>
      <c r="P88" s="415"/>
      <c r="Q88" s="415"/>
      <c r="R88" s="415"/>
      <c r="S88" s="415"/>
      <c r="T88" s="415"/>
      <c r="U88" s="415"/>
      <c r="V88" s="415"/>
      <c r="W88" s="415"/>
      <c r="X88" s="415"/>
      <c r="Y88" s="415"/>
      <c r="Z88" s="415"/>
      <c r="AA88" s="415"/>
      <c r="AB88" s="415"/>
      <c r="AC88" s="415"/>
      <c r="AD88" s="415"/>
      <c r="AE88" s="415"/>
      <c r="AF88" s="415"/>
      <c r="AG88" s="415"/>
      <c r="AH88" s="415"/>
      <c r="AI88" s="415"/>
      <c r="AJ88" s="415"/>
      <c r="AK88" s="415"/>
      <c r="AL88" s="415"/>
      <c r="AM88" s="416"/>
      <c r="AO88" s="364"/>
      <c r="AP88" s="364"/>
      <c r="AQ88" s="364"/>
      <c r="AR88" s="364"/>
      <c r="AS88" s="364"/>
      <c r="AT88" s="364"/>
      <c r="AU88" s="364"/>
      <c r="AV88" s="364"/>
      <c r="AW88" s="364"/>
    </row>
    <row r="89" spans="1:49" ht="18" customHeight="1" x14ac:dyDescent="0.25">
      <c r="A89" s="101" t="s">
        <v>16</v>
      </c>
      <c r="B89" s="602" t="s">
        <v>97</v>
      </c>
      <c r="C89" s="603"/>
      <c r="D89" s="179">
        <v>2</v>
      </c>
      <c r="E89" s="180">
        <v>2</v>
      </c>
      <c r="F89" s="181">
        <v>12</v>
      </c>
      <c r="G89" s="182">
        <f t="shared" ref="G89:G95" si="12">SUM(H89:K89)</f>
        <v>105</v>
      </c>
      <c r="H89" s="286">
        <f t="shared" ref="H89:H95" si="13">SUM(L89,P89,T89,X89,AB89,AF89,AJ89)</f>
        <v>60</v>
      </c>
      <c r="I89" s="286">
        <f t="shared" ref="I89:I95" si="14">SUM(M89,Q89,U89,Y89,AC89,AG89,AK89)</f>
        <v>45</v>
      </c>
      <c r="J89" s="286">
        <f t="shared" ref="J89:J95" si="15">SUM(N89,R89,V89,Z89,AD89,AH89,AL89)</f>
        <v>0</v>
      </c>
      <c r="K89" s="286">
        <f t="shared" ref="K89:K95" si="16">SUM(O89,S89,W89,AA89,AE89,AI89,AM89)</f>
        <v>0</v>
      </c>
      <c r="L89" s="184">
        <v>30</v>
      </c>
      <c r="M89" s="185">
        <v>30</v>
      </c>
      <c r="N89" s="185"/>
      <c r="O89" s="181"/>
      <c r="P89" s="186">
        <v>30</v>
      </c>
      <c r="Q89" s="185">
        <v>15</v>
      </c>
      <c r="R89" s="185"/>
      <c r="S89" s="181"/>
      <c r="T89" s="187"/>
      <c r="U89" s="185"/>
      <c r="V89" s="185"/>
      <c r="W89" s="181"/>
      <c r="X89" s="187"/>
      <c r="Y89" s="185"/>
      <c r="Z89" s="185"/>
      <c r="AA89" s="181"/>
      <c r="AB89" s="187"/>
      <c r="AC89" s="185"/>
      <c r="AD89" s="185"/>
      <c r="AE89" s="181"/>
      <c r="AF89" s="187"/>
      <c r="AG89" s="185"/>
      <c r="AH89" s="185"/>
      <c r="AI89" s="181"/>
      <c r="AJ89" s="187"/>
      <c r="AK89" s="185"/>
      <c r="AL89" s="185"/>
      <c r="AM89" s="181"/>
    </row>
    <row r="90" spans="1:49" ht="18" customHeight="1" x14ac:dyDescent="0.25">
      <c r="A90" s="101" t="s">
        <v>17</v>
      </c>
      <c r="B90" s="519" t="s">
        <v>98</v>
      </c>
      <c r="C90" s="520"/>
      <c r="D90" s="188"/>
      <c r="E90" s="361">
        <v>1</v>
      </c>
      <c r="F90" s="104">
        <v>2</v>
      </c>
      <c r="G90" s="182">
        <f t="shared" si="12"/>
        <v>30</v>
      </c>
      <c r="H90" s="286">
        <f t="shared" si="13"/>
        <v>15</v>
      </c>
      <c r="I90" s="286">
        <f t="shared" si="14"/>
        <v>15</v>
      </c>
      <c r="J90" s="286">
        <f t="shared" si="15"/>
        <v>0</v>
      </c>
      <c r="K90" s="286">
        <f t="shared" si="16"/>
        <v>0</v>
      </c>
      <c r="L90" s="190"/>
      <c r="M90" s="185"/>
      <c r="N90" s="185"/>
      <c r="O90" s="181"/>
      <c r="P90" s="187">
        <v>15</v>
      </c>
      <c r="Q90" s="185">
        <v>15</v>
      </c>
      <c r="R90" s="185"/>
      <c r="S90" s="181"/>
      <c r="T90" s="187"/>
      <c r="U90" s="185"/>
      <c r="V90" s="185"/>
      <c r="W90" s="181"/>
      <c r="X90" s="187"/>
      <c r="Y90" s="185"/>
      <c r="Z90" s="185"/>
      <c r="AA90" s="181"/>
      <c r="AB90" s="187"/>
      <c r="AC90" s="185"/>
      <c r="AD90" s="185"/>
      <c r="AE90" s="181"/>
      <c r="AF90" s="187"/>
      <c r="AG90" s="185"/>
      <c r="AH90" s="185"/>
      <c r="AI90" s="181"/>
      <c r="AJ90" s="187"/>
      <c r="AK90" s="185"/>
      <c r="AL90" s="185"/>
      <c r="AM90" s="181"/>
    </row>
    <row r="91" spans="1:49" ht="18" customHeight="1" x14ac:dyDescent="0.25">
      <c r="A91" s="101" t="s">
        <v>18</v>
      </c>
      <c r="B91" s="517" t="s">
        <v>76</v>
      </c>
      <c r="C91" s="518"/>
      <c r="D91" s="191"/>
      <c r="E91" s="189">
        <v>1</v>
      </c>
      <c r="F91" s="181">
        <v>1</v>
      </c>
      <c r="G91" s="182">
        <f t="shared" si="12"/>
        <v>15</v>
      </c>
      <c r="H91" s="286">
        <f t="shared" si="13"/>
        <v>15</v>
      </c>
      <c r="I91" s="286">
        <f t="shared" si="14"/>
        <v>0</v>
      </c>
      <c r="J91" s="286">
        <f t="shared" si="15"/>
        <v>0</v>
      </c>
      <c r="K91" s="286">
        <f t="shared" si="16"/>
        <v>0</v>
      </c>
      <c r="L91" s="190">
        <v>15</v>
      </c>
      <c r="M91" s="185"/>
      <c r="N91" s="185"/>
      <c r="O91" s="181"/>
      <c r="P91" s="187"/>
      <c r="Q91" s="185"/>
      <c r="R91" s="185"/>
      <c r="S91" s="181"/>
      <c r="T91" s="187"/>
      <c r="U91" s="185"/>
      <c r="V91" s="185"/>
      <c r="W91" s="181"/>
      <c r="X91" s="187"/>
      <c r="Y91" s="185"/>
      <c r="Z91" s="185"/>
      <c r="AA91" s="181"/>
      <c r="AB91" s="187"/>
      <c r="AC91" s="185"/>
      <c r="AD91" s="185"/>
      <c r="AE91" s="181"/>
      <c r="AF91" s="187"/>
      <c r="AG91" s="185"/>
      <c r="AH91" s="185"/>
      <c r="AI91" s="181"/>
      <c r="AJ91" s="187"/>
      <c r="AK91" s="185"/>
      <c r="AL91" s="185"/>
      <c r="AM91" s="181"/>
      <c r="AO91" s="366"/>
      <c r="AP91" s="365"/>
      <c r="AQ91" s="365"/>
      <c r="AR91" s="365"/>
      <c r="AS91" s="365"/>
      <c r="AT91" s="365"/>
      <c r="AU91" s="365"/>
    </row>
    <row r="92" spans="1:49" ht="18" customHeight="1" x14ac:dyDescent="0.25">
      <c r="A92" s="101" t="s">
        <v>19</v>
      </c>
      <c r="B92" s="519" t="s">
        <v>77</v>
      </c>
      <c r="C92" s="520"/>
      <c r="D92" s="191"/>
      <c r="E92" s="192">
        <v>2</v>
      </c>
      <c r="F92" s="181">
        <v>2</v>
      </c>
      <c r="G92" s="182">
        <f t="shared" si="12"/>
        <v>30</v>
      </c>
      <c r="H92" s="286">
        <f t="shared" si="13"/>
        <v>15</v>
      </c>
      <c r="I92" s="286">
        <f t="shared" si="14"/>
        <v>0</v>
      </c>
      <c r="J92" s="286">
        <f t="shared" si="15"/>
        <v>15</v>
      </c>
      <c r="K92" s="286">
        <f t="shared" si="16"/>
        <v>0</v>
      </c>
      <c r="L92" s="190">
        <v>15</v>
      </c>
      <c r="M92" s="185"/>
      <c r="N92" s="185">
        <v>15</v>
      </c>
      <c r="O92" s="181"/>
      <c r="P92" s="193"/>
      <c r="Q92" s="185"/>
      <c r="R92" s="194"/>
      <c r="S92" s="181"/>
      <c r="T92" s="187"/>
      <c r="U92" s="185"/>
      <c r="V92" s="185"/>
      <c r="W92" s="181"/>
      <c r="X92" s="187"/>
      <c r="Y92" s="185"/>
      <c r="Z92" s="185"/>
      <c r="AA92" s="181"/>
      <c r="AB92" s="187"/>
      <c r="AC92" s="185"/>
      <c r="AD92" s="185"/>
      <c r="AE92" s="181"/>
      <c r="AF92" s="187"/>
      <c r="AG92" s="185"/>
      <c r="AH92" s="185"/>
      <c r="AI92" s="181"/>
      <c r="AJ92" s="187"/>
      <c r="AK92" s="185"/>
      <c r="AL92" s="185"/>
      <c r="AM92" s="181"/>
      <c r="AO92" s="367"/>
    </row>
    <row r="93" spans="1:49" ht="18" customHeight="1" x14ac:dyDescent="0.25">
      <c r="A93" s="101" t="s">
        <v>20</v>
      </c>
      <c r="B93" s="517" t="s">
        <v>78</v>
      </c>
      <c r="C93" s="518"/>
      <c r="D93" s="191">
        <v>1</v>
      </c>
      <c r="E93" s="192">
        <v>1</v>
      </c>
      <c r="F93" s="104">
        <v>3</v>
      </c>
      <c r="G93" s="182">
        <f t="shared" si="12"/>
        <v>30</v>
      </c>
      <c r="H93" s="286">
        <f t="shared" si="13"/>
        <v>15</v>
      </c>
      <c r="I93" s="286">
        <f t="shared" si="14"/>
        <v>0</v>
      </c>
      <c r="J93" s="286">
        <f t="shared" si="15"/>
        <v>15</v>
      </c>
      <c r="K93" s="286">
        <f t="shared" si="16"/>
        <v>0</v>
      </c>
      <c r="L93" s="184">
        <v>15</v>
      </c>
      <c r="M93" s="185"/>
      <c r="N93" s="185">
        <v>15</v>
      </c>
      <c r="O93" s="181"/>
      <c r="P93" s="187"/>
      <c r="Q93" s="185"/>
      <c r="R93" s="185"/>
      <c r="S93" s="181"/>
      <c r="T93" s="187"/>
      <c r="U93" s="185"/>
      <c r="V93" s="185"/>
      <c r="W93" s="181"/>
      <c r="X93" s="187"/>
      <c r="Y93" s="185"/>
      <c r="Z93" s="185"/>
      <c r="AA93" s="181"/>
      <c r="AB93" s="187"/>
      <c r="AC93" s="185"/>
      <c r="AD93" s="185"/>
      <c r="AE93" s="181"/>
      <c r="AF93" s="187"/>
      <c r="AG93" s="185"/>
      <c r="AH93" s="185"/>
      <c r="AI93" s="181"/>
      <c r="AJ93" s="187"/>
      <c r="AK93" s="185"/>
      <c r="AL93" s="185"/>
      <c r="AM93" s="181"/>
      <c r="AO93" s="367"/>
    </row>
    <row r="94" spans="1:49" ht="18" customHeight="1" x14ac:dyDescent="0.25">
      <c r="A94" s="101" t="s">
        <v>42</v>
      </c>
      <c r="B94" s="519" t="s">
        <v>79</v>
      </c>
      <c r="C94" s="520"/>
      <c r="D94" s="191">
        <v>1</v>
      </c>
      <c r="E94" s="192">
        <v>1</v>
      </c>
      <c r="F94" s="181">
        <v>4</v>
      </c>
      <c r="G94" s="182">
        <f t="shared" si="12"/>
        <v>45</v>
      </c>
      <c r="H94" s="286">
        <f t="shared" si="13"/>
        <v>15</v>
      </c>
      <c r="I94" s="286">
        <f t="shared" si="14"/>
        <v>30</v>
      </c>
      <c r="J94" s="286">
        <f t="shared" si="15"/>
        <v>0</v>
      </c>
      <c r="K94" s="286">
        <f t="shared" si="16"/>
        <v>0</v>
      </c>
      <c r="L94" s="184">
        <v>15</v>
      </c>
      <c r="M94" s="185">
        <v>30</v>
      </c>
      <c r="N94" s="185"/>
      <c r="O94" s="181"/>
      <c r="P94" s="195"/>
      <c r="Q94" s="194"/>
      <c r="R94" s="185"/>
      <c r="S94" s="181"/>
      <c r="T94" s="187"/>
      <c r="U94" s="185"/>
      <c r="V94" s="185"/>
      <c r="W94" s="181"/>
      <c r="X94" s="187"/>
      <c r="Y94" s="185"/>
      <c r="Z94" s="185"/>
      <c r="AA94" s="181"/>
      <c r="AB94" s="187"/>
      <c r="AC94" s="185"/>
      <c r="AD94" s="185"/>
      <c r="AE94" s="181"/>
      <c r="AF94" s="187"/>
      <c r="AG94" s="185"/>
      <c r="AH94" s="185"/>
      <c r="AI94" s="181"/>
      <c r="AJ94" s="187"/>
      <c r="AK94" s="185"/>
      <c r="AL94" s="185"/>
      <c r="AM94" s="181"/>
      <c r="AO94" s="365"/>
      <c r="AP94" s="365"/>
      <c r="AQ94" s="365"/>
      <c r="AR94" s="365">
        <v>45</v>
      </c>
      <c r="AS94" s="365"/>
      <c r="AT94" s="365"/>
      <c r="AU94" s="365"/>
    </row>
    <row r="95" spans="1:49" ht="18" customHeight="1" thickBot="1" x14ac:dyDescent="0.3">
      <c r="A95" s="101" t="s">
        <v>43</v>
      </c>
      <c r="B95" s="517" t="s">
        <v>80</v>
      </c>
      <c r="C95" s="518"/>
      <c r="D95" s="191"/>
      <c r="E95" s="192">
        <v>2</v>
      </c>
      <c r="F95" s="104">
        <v>4</v>
      </c>
      <c r="G95" s="182">
        <f t="shared" si="12"/>
        <v>45</v>
      </c>
      <c r="H95" s="286">
        <f t="shared" si="13"/>
        <v>15</v>
      </c>
      <c r="I95" s="286">
        <f t="shared" si="14"/>
        <v>0</v>
      </c>
      <c r="J95" s="286">
        <f t="shared" si="15"/>
        <v>30</v>
      </c>
      <c r="K95" s="286">
        <f t="shared" si="16"/>
        <v>0</v>
      </c>
      <c r="L95" s="190"/>
      <c r="M95" s="185"/>
      <c r="N95" s="185"/>
      <c r="O95" s="181"/>
      <c r="P95" s="187"/>
      <c r="Q95" s="185"/>
      <c r="R95" s="185"/>
      <c r="S95" s="181"/>
      <c r="T95" s="187">
        <v>15</v>
      </c>
      <c r="U95" s="185"/>
      <c r="V95" s="185">
        <v>30</v>
      </c>
      <c r="W95" s="181"/>
      <c r="X95" s="187"/>
      <c r="Y95" s="185"/>
      <c r="Z95" s="185"/>
      <c r="AA95" s="181"/>
      <c r="AB95" s="193"/>
      <c r="AC95" s="185"/>
      <c r="AD95" s="194"/>
      <c r="AE95" s="181"/>
      <c r="AF95" s="187"/>
      <c r="AG95" s="185"/>
      <c r="AH95" s="185"/>
      <c r="AI95" s="181"/>
      <c r="AJ95" s="187"/>
      <c r="AK95" s="185"/>
      <c r="AL95" s="185"/>
      <c r="AM95" s="181"/>
      <c r="AR95" s="363">
        <v>45</v>
      </c>
    </row>
    <row r="96" spans="1:49" ht="18" customHeight="1" thickTop="1" x14ac:dyDescent="0.25">
      <c r="A96" s="116"/>
      <c r="B96" s="438" t="s">
        <v>21</v>
      </c>
      <c r="C96" s="439"/>
      <c r="D96" s="430">
        <f t="shared" ref="D96:AM96" si="17">SUM(D89:D95)</f>
        <v>4</v>
      </c>
      <c r="E96" s="432">
        <f t="shared" si="17"/>
        <v>10</v>
      </c>
      <c r="F96" s="411">
        <f t="shared" si="17"/>
        <v>28</v>
      </c>
      <c r="G96" s="484">
        <f t="shared" si="17"/>
        <v>300</v>
      </c>
      <c r="H96" s="432">
        <f t="shared" si="17"/>
        <v>150</v>
      </c>
      <c r="I96" s="432">
        <f t="shared" si="17"/>
        <v>90</v>
      </c>
      <c r="J96" s="432">
        <f t="shared" si="17"/>
        <v>60</v>
      </c>
      <c r="K96" s="411">
        <f t="shared" si="17"/>
        <v>0</v>
      </c>
      <c r="L96" s="117">
        <f t="shared" si="17"/>
        <v>90</v>
      </c>
      <c r="M96" s="118">
        <f t="shared" si="17"/>
        <v>60</v>
      </c>
      <c r="N96" s="118">
        <f t="shared" si="17"/>
        <v>30</v>
      </c>
      <c r="O96" s="119">
        <f t="shared" si="17"/>
        <v>0</v>
      </c>
      <c r="P96" s="117">
        <f t="shared" si="17"/>
        <v>45</v>
      </c>
      <c r="Q96" s="118">
        <f t="shared" si="17"/>
        <v>30</v>
      </c>
      <c r="R96" s="118">
        <f t="shared" si="17"/>
        <v>0</v>
      </c>
      <c r="S96" s="120">
        <f t="shared" si="17"/>
        <v>0</v>
      </c>
      <c r="T96" s="121">
        <f t="shared" si="17"/>
        <v>15</v>
      </c>
      <c r="U96" s="118">
        <f t="shared" si="17"/>
        <v>0</v>
      </c>
      <c r="V96" s="118">
        <f t="shared" si="17"/>
        <v>30</v>
      </c>
      <c r="W96" s="119">
        <f t="shared" si="17"/>
        <v>0</v>
      </c>
      <c r="X96" s="117">
        <f t="shared" si="17"/>
        <v>0</v>
      </c>
      <c r="Y96" s="118">
        <f t="shared" si="17"/>
        <v>0</v>
      </c>
      <c r="Z96" s="118">
        <f t="shared" si="17"/>
        <v>0</v>
      </c>
      <c r="AA96" s="120">
        <f t="shared" si="17"/>
        <v>0</v>
      </c>
      <c r="AB96" s="121">
        <f t="shared" si="17"/>
        <v>0</v>
      </c>
      <c r="AC96" s="118">
        <f t="shared" si="17"/>
        <v>0</v>
      </c>
      <c r="AD96" s="118">
        <f t="shared" si="17"/>
        <v>0</v>
      </c>
      <c r="AE96" s="119">
        <f t="shared" si="17"/>
        <v>0</v>
      </c>
      <c r="AF96" s="117">
        <f t="shared" si="17"/>
        <v>0</v>
      </c>
      <c r="AG96" s="118">
        <f t="shared" si="17"/>
        <v>0</v>
      </c>
      <c r="AH96" s="118">
        <f t="shared" si="17"/>
        <v>0</v>
      </c>
      <c r="AI96" s="120">
        <f t="shared" si="17"/>
        <v>0</v>
      </c>
      <c r="AJ96" s="121">
        <f t="shared" si="17"/>
        <v>0</v>
      </c>
      <c r="AK96" s="118">
        <f t="shared" si="17"/>
        <v>0</v>
      </c>
      <c r="AL96" s="118">
        <f t="shared" si="17"/>
        <v>0</v>
      </c>
      <c r="AM96" s="120">
        <f t="shared" si="17"/>
        <v>0</v>
      </c>
    </row>
    <row r="97" spans="1:41" ht="18" customHeight="1" thickBot="1" x14ac:dyDescent="0.3">
      <c r="A97" s="122"/>
      <c r="B97" s="434"/>
      <c r="C97" s="435"/>
      <c r="D97" s="431"/>
      <c r="E97" s="433"/>
      <c r="F97" s="412"/>
      <c r="G97" s="485"/>
      <c r="H97" s="433"/>
      <c r="I97" s="433"/>
      <c r="J97" s="433"/>
      <c r="K97" s="412"/>
      <c r="L97" s="380">
        <f>SUM(L96:O96)</f>
        <v>180</v>
      </c>
      <c r="M97" s="502"/>
      <c r="N97" s="502"/>
      <c r="O97" s="503"/>
      <c r="P97" s="380">
        <f>SUM(P96:S96)</f>
        <v>75</v>
      </c>
      <c r="Q97" s="502"/>
      <c r="R97" s="502"/>
      <c r="S97" s="503"/>
      <c r="T97" s="196"/>
      <c r="U97" s="197">
        <f>SUM(T96:W96)</f>
        <v>45</v>
      </c>
      <c r="V97" s="197"/>
      <c r="W97" s="198"/>
      <c r="X97" s="380">
        <f>SUM(X96:AA96)</f>
        <v>0</v>
      </c>
      <c r="Y97" s="502"/>
      <c r="Z97" s="502"/>
      <c r="AA97" s="503"/>
      <c r="AB97" s="380">
        <f>SUM(AB96:AE96)</f>
        <v>0</v>
      </c>
      <c r="AC97" s="502"/>
      <c r="AD97" s="502"/>
      <c r="AE97" s="503"/>
      <c r="AF97" s="196"/>
      <c r="AG97" s="197">
        <f>SUM(AF96:AI96)</f>
        <v>0</v>
      </c>
      <c r="AH97" s="197"/>
      <c r="AI97" s="198"/>
      <c r="AJ97" s="196"/>
      <c r="AK97" s="197">
        <f>SUM(AJ96:AM96)</f>
        <v>0</v>
      </c>
      <c r="AL97" s="197"/>
      <c r="AM97" s="198"/>
    </row>
    <row r="98" spans="1:41" ht="18" customHeight="1" x14ac:dyDescent="0.25">
      <c r="A98" s="421" t="s">
        <v>47</v>
      </c>
      <c r="B98" s="422"/>
      <c r="C98" s="423"/>
      <c r="D98" s="424" t="s">
        <v>8</v>
      </c>
      <c r="E98" s="427" t="s">
        <v>9</v>
      </c>
      <c r="F98" s="383" t="s">
        <v>60</v>
      </c>
      <c r="G98" s="429" t="s">
        <v>6</v>
      </c>
      <c r="H98" s="440" t="s">
        <v>10</v>
      </c>
      <c r="I98" s="440" t="s">
        <v>11</v>
      </c>
      <c r="J98" s="440" t="s">
        <v>12</v>
      </c>
      <c r="K98" s="462" t="s">
        <v>55</v>
      </c>
      <c r="L98" s="393" t="s">
        <v>241</v>
      </c>
      <c r="M98" s="394"/>
      <c r="N98" s="394"/>
      <c r="O98" s="395"/>
      <c r="P98" s="393" t="s">
        <v>242</v>
      </c>
      <c r="Q98" s="394"/>
      <c r="R98" s="394"/>
      <c r="S98" s="395"/>
      <c r="T98" s="393" t="s">
        <v>243</v>
      </c>
      <c r="U98" s="394"/>
      <c r="V98" s="394"/>
      <c r="W98" s="395"/>
      <c r="X98" s="393" t="s">
        <v>244</v>
      </c>
      <c r="Y98" s="394"/>
      <c r="Z98" s="394"/>
      <c r="AA98" s="395"/>
      <c r="AB98" s="393" t="s">
        <v>245</v>
      </c>
      <c r="AC98" s="394"/>
      <c r="AD98" s="394"/>
      <c r="AE98" s="395"/>
      <c r="AF98" s="393" t="s">
        <v>246</v>
      </c>
      <c r="AG98" s="394"/>
      <c r="AH98" s="394"/>
      <c r="AI98" s="395"/>
      <c r="AJ98" s="393" t="s">
        <v>247</v>
      </c>
      <c r="AK98" s="394"/>
      <c r="AL98" s="394"/>
      <c r="AM98" s="395"/>
    </row>
    <row r="99" spans="1:41" ht="18" customHeight="1" x14ac:dyDescent="0.25">
      <c r="A99" s="421"/>
      <c r="B99" s="422"/>
      <c r="C99" s="423"/>
      <c r="D99" s="425"/>
      <c r="E99" s="427"/>
      <c r="F99" s="428"/>
      <c r="G99" s="429"/>
      <c r="H99" s="440"/>
      <c r="I99" s="440"/>
      <c r="J99" s="440"/>
      <c r="K99" s="462"/>
      <c r="L99" s="378" t="s">
        <v>10</v>
      </c>
      <c r="M99" s="385" t="s">
        <v>11</v>
      </c>
      <c r="N99" s="376" t="s">
        <v>13</v>
      </c>
      <c r="O99" s="383" t="s">
        <v>58</v>
      </c>
      <c r="P99" s="378" t="s">
        <v>10</v>
      </c>
      <c r="Q99" s="385" t="s">
        <v>11</v>
      </c>
      <c r="R99" s="376" t="s">
        <v>13</v>
      </c>
      <c r="S99" s="383" t="s">
        <v>58</v>
      </c>
      <c r="T99" s="378" t="s">
        <v>10</v>
      </c>
      <c r="U99" s="385" t="s">
        <v>11</v>
      </c>
      <c r="V99" s="376" t="s">
        <v>13</v>
      </c>
      <c r="W99" s="383" t="s">
        <v>58</v>
      </c>
      <c r="X99" s="378" t="s">
        <v>10</v>
      </c>
      <c r="Y99" s="385" t="s">
        <v>11</v>
      </c>
      <c r="Z99" s="376" t="s">
        <v>13</v>
      </c>
      <c r="AA99" s="383" t="s">
        <v>58</v>
      </c>
      <c r="AB99" s="378" t="s">
        <v>10</v>
      </c>
      <c r="AC99" s="385" t="s">
        <v>11</v>
      </c>
      <c r="AD99" s="376" t="s">
        <v>13</v>
      </c>
      <c r="AE99" s="383" t="s">
        <v>58</v>
      </c>
      <c r="AF99" s="378" t="s">
        <v>10</v>
      </c>
      <c r="AG99" s="385" t="s">
        <v>11</v>
      </c>
      <c r="AH99" s="376" t="s">
        <v>13</v>
      </c>
      <c r="AI99" s="383" t="s">
        <v>58</v>
      </c>
      <c r="AJ99" s="378" t="s">
        <v>10</v>
      </c>
      <c r="AK99" s="385" t="s">
        <v>11</v>
      </c>
      <c r="AL99" s="376" t="s">
        <v>13</v>
      </c>
      <c r="AM99" s="383" t="s">
        <v>58</v>
      </c>
    </row>
    <row r="100" spans="1:41" ht="18" customHeight="1" thickBot="1" x14ac:dyDescent="0.3">
      <c r="A100" s="421"/>
      <c r="B100" s="422"/>
      <c r="C100" s="423"/>
      <c r="D100" s="426"/>
      <c r="E100" s="377"/>
      <c r="F100" s="384"/>
      <c r="G100" s="379"/>
      <c r="H100" s="441"/>
      <c r="I100" s="441"/>
      <c r="J100" s="441"/>
      <c r="K100" s="463"/>
      <c r="L100" s="379"/>
      <c r="M100" s="386"/>
      <c r="N100" s="377"/>
      <c r="O100" s="384"/>
      <c r="P100" s="379"/>
      <c r="Q100" s="386"/>
      <c r="R100" s="377"/>
      <c r="S100" s="384"/>
      <c r="T100" s="379"/>
      <c r="U100" s="386"/>
      <c r="V100" s="377"/>
      <c r="W100" s="384"/>
      <c r="X100" s="379"/>
      <c r="Y100" s="386"/>
      <c r="Z100" s="377"/>
      <c r="AA100" s="384"/>
      <c r="AB100" s="379"/>
      <c r="AC100" s="386"/>
      <c r="AD100" s="377"/>
      <c r="AE100" s="384"/>
      <c r="AF100" s="379"/>
      <c r="AG100" s="386"/>
      <c r="AH100" s="377"/>
      <c r="AI100" s="384"/>
      <c r="AJ100" s="379"/>
      <c r="AK100" s="386"/>
      <c r="AL100" s="377"/>
      <c r="AM100" s="384"/>
    </row>
    <row r="101" spans="1:41" ht="18" customHeight="1" x14ac:dyDescent="0.25">
      <c r="A101" s="421"/>
      <c r="B101" s="422"/>
      <c r="C101" s="423"/>
      <c r="D101" s="419">
        <f>D55+D96</f>
        <v>4</v>
      </c>
      <c r="E101" s="417">
        <f t="shared" ref="E101:F101" si="18">E55+E96</f>
        <v>20</v>
      </c>
      <c r="F101" s="417">
        <f t="shared" si="18"/>
        <v>38</v>
      </c>
      <c r="G101" s="436">
        <f t="shared" ref="G101:AM101" si="19">SUM(G50+G96)</f>
        <v>540</v>
      </c>
      <c r="H101" s="417">
        <f t="shared" si="19"/>
        <v>210</v>
      </c>
      <c r="I101" s="417">
        <f t="shared" si="19"/>
        <v>150</v>
      </c>
      <c r="J101" s="417">
        <f t="shared" si="19"/>
        <v>180</v>
      </c>
      <c r="K101" s="417">
        <f t="shared" si="19"/>
        <v>0</v>
      </c>
      <c r="L101" s="139">
        <f t="shared" si="19"/>
        <v>90</v>
      </c>
      <c r="M101" s="140">
        <f t="shared" si="19"/>
        <v>60</v>
      </c>
      <c r="N101" s="140">
        <f t="shared" si="19"/>
        <v>30</v>
      </c>
      <c r="O101" s="142">
        <f t="shared" si="19"/>
        <v>0</v>
      </c>
      <c r="P101" s="143">
        <f t="shared" si="19"/>
        <v>45</v>
      </c>
      <c r="Q101" s="140">
        <f t="shared" si="19"/>
        <v>30</v>
      </c>
      <c r="R101" s="140">
        <f t="shared" si="19"/>
        <v>0</v>
      </c>
      <c r="S101" s="141">
        <f t="shared" si="19"/>
        <v>0</v>
      </c>
      <c r="T101" s="139">
        <f t="shared" si="19"/>
        <v>30</v>
      </c>
      <c r="U101" s="140">
        <f t="shared" si="19"/>
        <v>30</v>
      </c>
      <c r="V101" s="140">
        <f t="shared" si="19"/>
        <v>60</v>
      </c>
      <c r="W101" s="142">
        <f t="shared" si="19"/>
        <v>0</v>
      </c>
      <c r="X101" s="143">
        <f t="shared" si="19"/>
        <v>0</v>
      </c>
      <c r="Y101" s="140">
        <f t="shared" si="19"/>
        <v>30</v>
      </c>
      <c r="Z101" s="140">
        <f t="shared" si="19"/>
        <v>30</v>
      </c>
      <c r="AA101" s="141">
        <f t="shared" si="19"/>
        <v>0</v>
      </c>
      <c r="AB101" s="139">
        <f t="shared" si="19"/>
        <v>0</v>
      </c>
      <c r="AC101" s="140">
        <f t="shared" si="19"/>
        <v>0</v>
      </c>
      <c r="AD101" s="140">
        <f t="shared" si="19"/>
        <v>30</v>
      </c>
      <c r="AE101" s="142">
        <f t="shared" si="19"/>
        <v>0</v>
      </c>
      <c r="AF101" s="143">
        <f t="shared" si="19"/>
        <v>0</v>
      </c>
      <c r="AG101" s="140">
        <f t="shared" si="19"/>
        <v>0</v>
      </c>
      <c r="AH101" s="140">
        <f t="shared" si="19"/>
        <v>30</v>
      </c>
      <c r="AI101" s="141">
        <f t="shared" si="19"/>
        <v>0</v>
      </c>
      <c r="AJ101" s="139">
        <f t="shared" si="19"/>
        <v>45</v>
      </c>
      <c r="AK101" s="140">
        <f t="shared" si="19"/>
        <v>0</v>
      </c>
      <c r="AL101" s="140">
        <f t="shared" si="19"/>
        <v>0</v>
      </c>
      <c r="AM101" s="142">
        <f t="shared" si="19"/>
        <v>0</v>
      </c>
      <c r="AO101" s="363" t="s">
        <v>62</v>
      </c>
    </row>
    <row r="102" spans="1:41" ht="18" customHeight="1" thickBot="1" x14ac:dyDescent="0.3">
      <c r="A102" s="421"/>
      <c r="B102" s="422"/>
      <c r="C102" s="423"/>
      <c r="D102" s="420"/>
      <c r="E102" s="418"/>
      <c r="F102" s="418"/>
      <c r="G102" s="437"/>
      <c r="H102" s="418"/>
      <c r="I102" s="418"/>
      <c r="J102" s="418"/>
      <c r="K102" s="418"/>
      <c r="L102" s="421">
        <f>SUM(L101:O101)</f>
        <v>180</v>
      </c>
      <c r="M102" s="422"/>
      <c r="N102" s="422"/>
      <c r="O102" s="524"/>
      <c r="P102" s="387">
        <f>SUM(P101:S101)</f>
        <v>75</v>
      </c>
      <c r="Q102" s="388"/>
      <c r="R102" s="388"/>
      <c r="S102" s="389"/>
      <c r="T102" s="387">
        <f>SUM(T101:W101)</f>
        <v>120</v>
      </c>
      <c r="U102" s="388"/>
      <c r="V102" s="388"/>
      <c r="W102" s="389"/>
      <c r="X102" s="387">
        <f>SUM(X101:AA101)</f>
        <v>60</v>
      </c>
      <c r="Y102" s="388"/>
      <c r="Z102" s="388"/>
      <c r="AA102" s="389"/>
      <c r="AB102" s="387">
        <f>SUM(AB101:AE101)</f>
        <v>30</v>
      </c>
      <c r="AC102" s="388"/>
      <c r="AD102" s="388"/>
      <c r="AE102" s="389"/>
      <c r="AF102" s="387">
        <f>SUM(AF101:AI101)</f>
        <v>30</v>
      </c>
      <c r="AG102" s="388"/>
      <c r="AH102" s="388"/>
      <c r="AI102" s="389"/>
      <c r="AJ102" s="387">
        <f>SUM(AJ101:AM101)</f>
        <v>45</v>
      </c>
      <c r="AK102" s="388"/>
      <c r="AL102" s="388"/>
      <c r="AM102" s="389"/>
      <c r="AO102" s="363">
        <f>SUM(L102:AI102)+AJ102</f>
        <v>540</v>
      </c>
    </row>
    <row r="103" spans="1:41" ht="18" customHeight="1" x14ac:dyDescent="0.25">
      <c r="A103" s="421"/>
      <c r="B103" s="422"/>
      <c r="C103" s="423"/>
      <c r="D103" s="489" t="s">
        <v>23</v>
      </c>
      <c r="E103" s="472"/>
      <c r="F103" s="490"/>
      <c r="G103" s="497" t="s">
        <v>24</v>
      </c>
      <c r="H103" s="458"/>
      <c r="I103" s="458"/>
      <c r="J103" s="458"/>
      <c r="K103" s="458"/>
      <c r="L103" s="521">
        <f>L57+3</f>
        <v>3</v>
      </c>
      <c r="M103" s="522"/>
      <c r="N103" s="522"/>
      <c r="O103" s="523"/>
      <c r="P103" s="521">
        <f>P57+1</f>
        <v>1</v>
      </c>
      <c r="Q103" s="522"/>
      <c r="R103" s="522"/>
      <c r="S103" s="523"/>
      <c r="T103" s="521">
        <f>T57+0</f>
        <v>0</v>
      </c>
      <c r="U103" s="522"/>
      <c r="V103" s="522"/>
      <c r="W103" s="523"/>
      <c r="X103" s="521">
        <f>X57+0</f>
        <v>0</v>
      </c>
      <c r="Y103" s="522"/>
      <c r="Z103" s="522"/>
      <c r="AA103" s="523"/>
      <c r="AB103" s="521">
        <f t="shared" ref="AB103" si="20">AB57+0</f>
        <v>0</v>
      </c>
      <c r="AC103" s="522"/>
      <c r="AD103" s="522"/>
      <c r="AE103" s="523"/>
      <c r="AF103" s="521">
        <f t="shared" ref="AF103" si="21">AF57+0</f>
        <v>0</v>
      </c>
      <c r="AG103" s="522"/>
      <c r="AH103" s="522"/>
      <c r="AI103" s="523"/>
      <c r="AJ103" s="521">
        <f t="shared" ref="AJ103" si="22">AJ57+0</f>
        <v>0</v>
      </c>
      <c r="AK103" s="522"/>
      <c r="AL103" s="522"/>
      <c r="AM103" s="523"/>
      <c r="AO103" s="363">
        <f>SUM(L103:AM103)</f>
        <v>4</v>
      </c>
    </row>
    <row r="104" spans="1:41" ht="18" customHeight="1" x14ac:dyDescent="0.25">
      <c r="A104" s="421"/>
      <c r="B104" s="422"/>
      <c r="C104" s="423"/>
      <c r="D104" s="491"/>
      <c r="E104" s="492"/>
      <c r="F104" s="493"/>
      <c r="G104" s="486" t="s">
        <v>25</v>
      </c>
      <c r="H104" s="487"/>
      <c r="I104" s="487"/>
      <c r="J104" s="487"/>
      <c r="K104" s="487"/>
      <c r="L104" s="528">
        <f>L58+6</f>
        <v>6</v>
      </c>
      <c r="M104" s="529"/>
      <c r="N104" s="529"/>
      <c r="O104" s="530"/>
      <c r="P104" s="528">
        <f>P58+3</f>
        <v>3</v>
      </c>
      <c r="Q104" s="529"/>
      <c r="R104" s="529"/>
      <c r="S104" s="530"/>
      <c r="T104" s="528">
        <f>T58+2</f>
        <v>5</v>
      </c>
      <c r="U104" s="529"/>
      <c r="V104" s="529"/>
      <c r="W104" s="530"/>
      <c r="X104" s="528">
        <f>X58</f>
        <v>2</v>
      </c>
      <c r="Y104" s="529"/>
      <c r="Z104" s="529"/>
      <c r="AA104" s="530"/>
      <c r="AB104" s="528">
        <f t="shared" ref="AB104" si="23">AB58</f>
        <v>1</v>
      </c>
      <c r="AC104" s="529"/>
      <c r="AD104" s="529"/>
      <c r="AE104" s="530"/>
      <c r="AF104" s="528">
        <f t="shared" ref="AF104" si="24">AF58</f>
        <v>1</v>
      </c>
      <c r="AG104" s="529"/>
      <c r="AH104" s="529"/>
      <c r="AI104" s="530"/>
      <c r="AJ104" s="528">
        <f t="shared" ref="AJ104" si="25">AJ58</f>
        <v>3</v>
      </c>
      <c r="AK104" s="529"/>
      <c r="AL104" s="529"/>
      <c r="AM104" s="530"/>
      <c r="AO104" s="363">
        <f>SUM(L104:AM104)</f>
        <v>21</v>
      </c>
    </row>
    <row r="105" spans="1:41" ht="18" customHeight="1" thickBot="1" x14ac:dyDescent="0.3">
      <c r="A105" s="421"/>
      <c r="B105" s="422"/>
      <c r="C105" s="423"/>
      <c r="D105" s="494"/>
      <c r="E105" s="495"/>
      <c r="F105" s="496"/>
      <c r="G105" s="486" t="s">
        <v>60</v>
      </c>
      <c r="H105" s="487"/>
      <c r="I105" s="487"/>
      <c r="J105" s="487"/>
      <c r="K105" s="487"/>
      <c r="L105" s="525">
        <f>L59+8+1+2+3+4</f>
        <v>18</v>
      </c>
      <c r="M105" s="526"/>
      <c r="N105" s="526"/>
      <c r="O105" s="527"/>
      <c r="P105" s="525">
        <f>P59+4+2</f>
        <v>6</v>
      </c>
      <c r="Q105" s="526"/>
      <c r="R105" s="526"/>
      <c r="S105" s="527"/>
      <c r="T105" s="525">
        <f>T59+4</f>
        <v>7</v>
      </c>
      <c r="U105" s="526"/>
      <c r="V105" s="526"/>
      <c r="W105" s="527"/>
      <c r="X105" s="525">
        <f>X59</f>
        <v>1</v>
      </c>
      <c r="Y105" s="526"/>
      <c r="Z105" s="526"/>
      <c r="AA105" s="527"/>
      <c r="AB105" s="525">
        <f t="shared" ref="AB105" si="26">AB59</f>
        <v>1</v>
      </c>
      <c r="AC105" s="526"/>
      <c r="AD105" s="526"/>
      <c r="AE105" s="527"/>
      <c r="AF105" s="525">
        <f t="shared" ref="AF105" si="27">AF59</f>
        <v>1</v>
      </c>
      <c r="AG105" s="526"/>
      <c r="AH105" s="526"/>
      <c r="AI105" s="527"/>
      <c r="AJ105" s="525">
        <f t="shared" ref="AJ105" si="28">AJ59</f>
        <v>4</v>
      </c>
      <c r="AK105" s="526"/>
      <c r="AL105" s="526"/>
      <c r="AM105" s="527"/>
      <c r="AO105" s="363">
        <f>SUM(L105:AM105)</f>
        <v>38</v>
      </c>
    </row>
    <row r="106" spans="1:41" ht="18" customHeight="1" x14ac:dyDescent="0.25">
      <c r="A106" s="144"/>
      <c r="B106" s="145"/>
      <c r="C106" s="145"/>
      <c r="D106" s="145"/>
      <c r="E106" s="145"/>
      <c r="F106" s="145"/>
      <c r="G106" s="145"/>
      <c r="H106" s="145"/>
      <c r="I106" s="145"/>
      <c r="J106" s="145"/>
      <c r="K106" s="145"/>
      <c r="L106" s="311"/>
      <c r="M106" s="311"/>
      <c r="N106" s="311"/>
      <c r="O106" s="311"/>
      <c r="P106" s="145"/>
      <c r="Q106" s="145"/>
      <c r="R106" s="145"/>
      <c r="S106" s="145"/>
      <c r="T106" s="145"/>
      <c r="U106" s="146"/>
      <c r="V106" s="145"/>
      <c r="W106" s="145"/>
      <c r="X106" s="145"/>
      <c r="Y106" s="145"/>
      <c r="Z106" s="146"/>
      <c r="AA106" s="147"/>
      <c r="AB106" s="148"/>
      <c r="AC106" s="145"/>
      <c r="AD106" s="145"/>
      <c r="AE106" s="145"/>
      <c r="AF106" s="145"/>
      <c r="AG106" s="145"/>
      <c r="AH106" s="145"/>
      <c r="AI106" s="145"/>
      <c r="AJ106" s="145"/>
      <c r="AK106" s="145"/>
      <c r="AL106" s="145"/>
      <c r="AM106" s="149"/>
    </row>
    <row r="107" spans="1:41" ht="18" customHeight="1" x14ac:dyDescent="0.25">
      <c r="A107" s="150" t="s">
        <v>56</v>
      </c>
      <c r="B107" s="151"/>
      <c r="C107" s="151"/>
      <c r="D107" s="151"/>
      <c r="E107" s="151"/>
      <c r="F107" s="151"/>
      <c r="G107" s="151"/>
      <c r="H107" s="152"/>
      <c r="I107" s="152"/>
      <c r="J107" s="152"/>
      <c r="K107" s="152"/>
      <c r="L107" s="152"/>
      <c r="M107" s="152"/>
      <c r="N107" s="152"/>
      <c r="O107" s="152"/>
      <c r="P107" s="152"/>
      <c r="Q107" s="152"/>
      <c r="R107" s="152"/>
      <c r="S107" s="152"/>
      <c r="T107" s="152"/>
      <c r="U107" s="152"/>
      <c r="V107" s="152"/>
      <c r="W107" s="152"/>
      <c r="X107" s="152"/>
      <c r="Y107" s="152"/>
      <c r="Z107" s="152"/>
      <c r="AA107" s="153"/>
      <c r="AB107" s="154"/>
      <c r="AC107" s="152" t="str">
        <f>AC61</f>
        <v>Obowiązuje od roku akademickiego: 2020/2021</v>
      </c>
      <c r="AD107" s="152"/>
      <c r="AE107" s="152"/>
      <c r="AF107" s="152"/>
      <c r="AG107" s="152"/>
      <c r="AH107" s="152"/>
      <c r="AI107" s="152"/>
      <c r="AJ107" s="152"/>
      <c r="AK107" s="152"/>
      <c r="AL107" s="152"/>
      <c r="AM107" s="153"/>
    </row>
    <row r="108" spans="1:41" ht="18" customHeight="1" x14ac:dyDescent="0.25">
      <c r="A108" s="155" t="s">
        <v>103</v>
      </c>
      <c r="B108" s="308"/>
      <c r="C108" s="308"/>
      <c r="D108" s="80"/>
      <c r="E108" s="80"/>
      <c r="F108" s="80"/>
      <c r="G108" s="80"/>
      <c r="H108" s="80"/>
      <c r="I108" s="80"/>
      <c r="J108" s="80"/>
      <c r="K108" s="80"/>
      <c r="L108" s="80"/>
      <c r="M108" s="80"/>
      <c r="N108" s="80"/>
      <c r="O108" s="80"/>
      <c r="P108" s="80"/>
      <c r="Q108" s="151"/>
      <c r="R108" s="151"/>
      <c r="S108" s="151"/>
      <c r="T108" s="156"/>
      <c r="U108" s="156"/>
      <c r="V108" s="156"/>
      <c r="W108" s="156"/>
      <c r="X108" s="151"/>
      <c r="Y108" s="151"/>
      <c r="Z108" s="152"/>
      <c r="AA108" s="153"/>
      <c r="AB108" s="155"/>
      <c r="AC108" s="151"/>
      <c r="AD108" s="156"/>
      <c r="AE108" s="156"/>
      <c r="AF108" s="152"/>
      <c r="AG108" s="152"/>
      <c r="AH108" s="152"/>
      <c r="AI108" s="152"/>
      <c r="AJ108" s="152"/>
      <c r="AK108" s="124"/>
      <c r="AL108" s="124"/>
      <c r="AM108" s="125"/>
    </row>
    <row r="109" spans="1:41" ht="18" customHeight="1" x14ac:dyDescent="0.25">
      <c r="A109" s="157" t="s">
        <v>323</v>
      </c>
      <c r="B109" s="308"/>
      <c r="C109" s="308"/>
      <c r="D109" s="76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158"/>
      <c r="R109" s="158"/>
      <c r="S109" s="158"/>
      <c r="T109" s="159"/>
      <c r="U109" s="160"/>
      <c r="V109" s="159"/>
      <c r="W109" s="159"/>
      <c r="X109" s="152"/>
      <c r="Y109" s="152"/>
      <c r="Z109" s="152"/>
      <c r="AA109" s="153"/>
      <c r="AB109" s="154"/>
      <c r="AC109" s="160" t="s">
        <v>26</v>
      </c>
      <c r="AD109" s="158"/>
      <c r="AE109" s="158"/>
      <c r="AF109" s="159"/>
      <c r="AG109" s="161"/>
      <c r="AH109" s="152"/>
      <c r="AI109" s="152"/>
      <c r="AJ109" s="161"/>
      <c r="AK109" s="161"/>
      <c r="AL109" s="161"/>
      <c r="AM109" s="153"/>
    </row>
    <row r="110" spans="1:41" ht="18" customHeight="1" x14ac:dyDescent="0.25">
      <c r="A110" s="157" t="s">
        <v>249</v>
      </c>
      <c r="B110" s="308"/>
      <c r="C110" s="308"/>
      <c r="D110" s="131"/>
      <c r="E110" s="131"/>
      <c r="F110" s="131"/>
      <c r="G110" s="162"/>
      <c r="H110" s="162"/>
      <c r="I110" s="162"/>
      <c r="J110" s="162"/>
      <c r="K110" s="162"/>
      <c r="L110" s="162"/>
      <c r="M110" s="162"/>
      <c r="N110" s="162"/>
      <c r="O110" s="162"/>
      <c r="P110" s="162"/>
      <c r="Q110" s="151"/>
      <c r="R110" s="151"/>
      <c r="S110" s="151"/>
      <c r="T110" s="156"/>
      <c r="U110" s="156"/>
      <c r="V110" s="156"/>
      <c r="W110" s="156"/>
      <c r="X110" s="152"/>
      <c r="Y110" s="152"/>
      <c r="Z110" s="152"/>
      <c r="AA110" s="153"/>
      <c r="AB110" s="154"/>
      <c r="AC110" s="159" t="s">
        <v>27</v>
      </c>
      <c r="AD110" s="159" t="s">
        <v>28</v>
      </c>
      <c r="AE110" s="151"/>
      <c r="AF110" s="156"/>
      <c r="AG110" s="152"/>
      <c r="AH110" s="152"/>
      <c r="AI110" s="152"/>
      <c r="AJ110" s="152"/>
      <c r="AK110" s="152"/>
      <c r="AL110" s="152"/>
      <c r="AM110" s="163"/>
    </row>
    <row r="111" spans="1:41" ht="18" customHeight="1" x14ac:dyDescent="0.25">
      <c r="A111" s="170" t="s">
        <v>324</v>
      </c>
      <c r="B111" s="308"/>
      <c r="C111" s="308"/>
      <c r="D111" s="162"/>
      <c r="E111" s="162"/>
      <c r="F111" s="162"/>
      <c r="G111" s="164"/>
      <c r="H111" s="165"/>
      <c r="I111" s="165"/>
      <c r="J111" s="165"/>
      <c r="K111" s="165"/>
      <c r="L111" s="165"/>
      <c r="M111" s="165"/>
      <c r="N111" s="165"/>
      <c r="O111" s="165"/>
      <c r="P111" s="165"/>
      <c r="Q111" s="166"/>
      <c r="R111" s="166"/>
      <c r="S111" s="166"/>
      <c r="T111" s="166"/>
      <c r="U111" s="166"/>
      <c r="V111" s="166"/>
      <c r="W111" s="166"/>
      <c r="X111" s="152"/>
      <c r="Y111" s="152"/>
      <c r="Z111" s="152"/>
      <c r="AA111" s="153"/>
      <c r="AB111" s="154"/>
      <c r="AC111" s="158" t="s">
        <v>29</v>
      </c>
      <c r="AD111" s="158" t="s">
        <v>30</v>
      </c>
      <c r="AE111" s="166"/>
      <c r="AF111" s="166"/>
      <c r="AG111" s="152"/>
      <c r="AH111" s="152"/>
      <c r="AI111" s="152"/>
      <c r="AJ111" s="152"/>
      <c r="AK111" s="152"/>
      <c r="AL111" s="152"/>
      <c r="AM111" s="153"/>
    </row>
    <row r="112" spans="1:41" ht="18" customHeight="1" x14ac:dyDescent="0.25">
      <c r="A112" s="170" t="s">
        <v>325</v>
      </c>
      <c r="B112" s="308"/>
      <c r="C112" s="308"/>
      <c r="D112" s="308"/>
      <c r="E112" s="308"/>
      <c r="F112" s="308"/>
      <c r="G112" s="308"/>
      <c r="H112" s="164"/>
      <c r="I112" s="164"/>
      <c r="J112" s="164"/>
      <c r="K112" s="167"/>
      <c r="L112" s="164"/>
      <c r="M112" s="164"/>
      <c r="N112" s="164"/>
      <c r="O112" s="164"/>
      <c r="P112" s="164"/>
      <c r="Q112" s="168"/>
      <c r="R112" s="168"/>
      <c r="S112" s="168"/>
      <c r="T112" s="168"/>
      <c r="U112" s="151"/>
      <c r="V112" s="151"/>
      <c r="W112" s="151"/>
      <c r="X112" s="152"/>
      <c r="Y112" s="152"/>
      <c r="Z112" s="152"/>
      <c r="AA112" s="153"/>
      <c r="AB112" s="154"/>
      <c r="AC112" s="159" t="s">
        <v>12</v>
      </c>
      <c r="AD112" s="169" t="s">
        <v>31</v>
      </c>
      <c r="AE112" s="151"/>
      <c r="AF112" s="151"/>
      <c r="AG112" s="152"/>
      <c r="AH112" s="152"/>
      <c r="AI112" s="152"/>
      <c r="AJ112" s="152"/>
      <c r="AK112" s="152"/>
      <c r="AL112" s="152"/>
      <c r="AM112" s="153"/>
    </row>
    <row r="113" spans="1:39" ht="18" customHeight="1" x14ac:dyDescent="0.25">
      <c r="A113" s="157" t="s">
        <v>299</v>
      </c>
      <c r="B113" s="308"/>
      <c r="C113" s="308"/>
      <c r="D113" s="164"/>
      <c r="E113" s="164"/>
      <c r="F113" s="164"/>
      <c r="G113" s="164"/>
      <c r="H113" s="80"/>
      <c r="I113" s="80"/>
      <c r="J113" s="80"/>
      <c r="K113" s="80"/>
      <c r="L113" s="80"/>
      <c r="M113" s="80"/>
      <c r="N113" s="80"/>
      <c r="O113" s="80"/>
      <c r="P113" s="80"/>
      <c r="Q113" s="151"/>
      <c r="R113" s="151"/>
      <c r="S113" s="151"/>
      <c r="T113" s="151"/>
      <c r="U113" s="151"/>
      <c r="V113" s="151"/>
      <c r="W113" s="151"/>
      <c r="X113" s="152"/>
      <c r="Y113" s="152"/>
      <c r="Z113" s="152"/>
      <c r="AA113" s="153"/>
      <c r="AB113" s="154"/>
      <c r="AC113" s="159" t="s">
        <v>32</v>
      </c>
      <c r="AD113" s="159" t="s">
        <v>33</v>
      </c>
      <c r="AE113" s="151"/>
      <c r="AF113" s="151"/>
      <c r="AG113" s="152"/>
      <c r="AH113" s="152"/>
      <c r="AI113" s="152"/>
      <c r="AJ113" s="152"/>
      <c r="AK113" s="152"/>
      <c r="AL113" s="152"/>
      <c r="AM113" s="153"/>
    </row>
    <row r="114" spans="1:39" ht="18" customHeight="1" x14ac:dyDescent="0.25">
      <c r="B114" s="308"/>
      <c r="C114" s="308"/>
      <c r="D114" s="164"/>
      <c r="E114" s="164"/>
      <c r="F114" s="164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151"/>
      <c r="R114" s="151"/>
      <c r="S114" s="151"/>
      <c r="T114" s="156"/>
      <c r="U114" s="156"/>
      <c r="V114" s="156"/>
      <c r="W114" s="156"/>
      <c r="X114" s="152"/>
      <c r="Y114" s="152"/>
      <c r="Z114" s="152"/>
      <c r="AA114" s="153"/>
      <c r="AB114" s="154"/>
      <c r="AC114" s="159" t="s">
        <v>34</v>
      </c>
      <c r="AD114" s="159" t="s">
        <v>35</v>
      </c>
      <c r="AE114" s="151"/>
      <c r="AF114" s="156"/>
      <c r="AG114" s="152"/>
      <c r="AH114" s="152"/>
      <c r="AI114" s="152"/>
      <c r="AJ114" s="152"/>
      <c r="AK114" s="152"/>
      <c r="AL114" s="152"/>
      <c r="AM114" s="153"/>
    </row>
    <row r="115" spans="1:39" ht="18" customHeight="1" x14ac:dyDescent="0.25">
      <c r="A115" s="157"/>
      <c r="B115" s="308"/>
      <c r="C115" s="308"/>
      <c r="D115" s="80"/>
      <c r="E115" s="80"/>
      <c r="F115" s="80"/>
      <c r="G115" s="80"/>
      <c r="H115" s="80"/>
      <c r="I115" s="80"/>
      <c r="J115" s="80"/>
      <c r="K115" s="80"/>
      <c r="L115" s="80"/>
      <c r="M115" s="164"/>
      <c r="N115" s="164"/>
      <c r="O115" s="164"/>
      <c r="P115" s="164"/>
      <c r="Q115" s="168"/>
      <c r="R115" s="168"/>
      <c r="S115" s="168"/>
      <c r="T115" s="156"/>
      <c r="U115" s="156"/>
      <c r="V115" s="156"/>
      <c r="W115" s="156"/>
      <c r="X115" s="152"/>
      <c r="Y115" s="152"/>
      <c r="Z115" s="152"/>
      <c r="AA115" s="153"/>
      <c r="AB115" s="154"/>
      <c r="AC115" s="158" t="s">
        <v>36</v>
      </c>
      <c r="AD115" s="158" t="s">
        <v>37</v>
      </c>
      <c r="AE115" s="151"/>
      <c r="AF115" s="156"/>
      <c r="AG115" s="152"/>
      <c r="AH115" s="152"/>
      <c r="AI115" s="152"/>
      <c r="AJ115" s="152"/>
      <c r="AK115" s="152"/>
      <c r="AL115" s="152"/>
      <c r="AM115" s="153"/>
    </row>
    <row r="116" spans="1:39" ht="18" customHeight="1" x14ac:dyDescent="0.25">
      <c r="A116" s="307"/>
      <c r="B116" s="308"/>
      <c r="C116" s="308"/>
      <c r="D116" s="80"/>
      <c r="E116" s="80"/>
      <c r="F116" s="80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151"/>
      <c r="R116" s="151"/>
      <c r="S116" s="151"/>
      <c r="T116" s="156"/>
      <c r="U116" s="156"/>
      <c r="V116" s="156"/>
      <c r="W116" s="156"/>
      <c r="X116" s="152"/>
      <c r="Y116" s="152"/>
      <c r="Z116" s="152"/>
      <c r="AA116" s="153"/>
      <c r="AB116" s="154"/>
      <c r="AC116" s="171"/>
      <c r="AD116" s="158" t="s">
        <v>59</v>
      </c>
      <c r="AE116" s="131"/>
      <c r="AF116" s="156"/>
      <c r="AG116" s="152"/>
      <c r="AH116" s="152"/>
      <c r="AI116" s="152"/>
      <c r="AJ116" s="152"/>
      <c r="AK116" s="152"/>
      <c r="AL116" s="152"/>
      <c r="AM116" s="153"/>
    </row>
    <row r="117" spans="1:39" ht="18" customHeight="1" thickBot="1" x14ac:dyDescent="0.3">
      <c r="A117" s="172"/>
      <c r="B117" s="173"/>
      <c r="C117" s="173"/>
      <c r="D117" s="174"/>
      <c r="E117" s="175"/>
      <c r="F117" s="175"/>
      <c r="G117" s="175"/>
      <c r="H117" s="175"/>
      <c r="I117" s="175"/>
      <c r="J117" s="175"/>
      <c r="K117" s="174"/>
      <c r="L117" s="174"/>
      <c r="M117" s="174"/>
      <c r="N117" s="174"/>
      <c r="O117" s="174"/>
      <c r="P117" s="174"/>
      <c r="Q117" s="174"/>
      <c r="R117" s="174"/>
      <c r="S117" s="174"/>
      <c r="T117" s="176"/>
      <c r="U117" s="173"/>
      <c r="V117" s="173"/>
      <c r="W117" s="173"/>
      <c r="X117" s="173"/>
      <c r="Y117" s="173"/>
      <c r="Z117" s="173"/>
      <c r="AA117" s="177"/>
      <c r="AB117" s="498" t="s">
        <v>48</v>
      </c>
      <c r="AC117" s="381"/>
      <c r="AD117" s="381"/>
      <c r="AE117" s="381"/>
      <c r="AF117" s="381"/>
      <c r="AG117" s="381"/>
      <c r="AH117" s="381"/>
      <c r="AI117" s="381"/>
      <c r="AJ117" s="381"/>
      <c r="AK117" s="381"/>
      <c r="AL117" s="381"/>
      <c r="AM117" s="382"/>
    </row>
    <row r="118" spans="1:39" ht="18" customHeight="1" x14ac:dyDescent="0.25">
      <c r="A118" s="468"/>
      <c r="B118" s="469"/>
      <c r="C118" s="470"/>
      <c r="D118" s="399" t="str">
        <f>D26</f>
        <v>PLAN  STUDIÓW  NR  VIII</v>
      </c>
      <c r="E118" s="400"/>
      <c r="F118" s="400"/>
      <c r="G118" s="400"/>
      <c r="H118" s="400"/>
      <c r="I118" s="400"/>
      <c r="J118" s="400"/>
      <c r="K118" s="400"/>
      <c r="L118" s="400"/>
      <c r="M118" s="400"/>
      <c r="N118" s="400"/>
      <c r="O118" s="400"/>
      <c r="P118" s="400"/>
      <c r="Q118" s="400"/>
      <c r="R118" s="400"/>
      <c r="S118" s="400"/>
      <c r="T118" s="400"/>
      <c r="U118" s="400"/>
      <c r="V118" s="400"/>
      <c r="W118" s="400"/>
      <c r="X118" s="401"/>
      <c r="Y118" s="401"/>
      <c r="Z118" s="401"/>
      <c r="AA118" s="402"/>
      <c r="AB118" s="471"/>
      <c r="AC118" s="472"/>
      <c r="AD118" s="472"/>
      <c r="AE118" s="472"/>
      <c r="AF118" s="472"/>
      <c r="AG118" s="472"/>
      <c r="AH118" s="472"/>
      <c r="AI118" s="472"/>
      <c r="AJ118" s="472"/>
      <c r="AK118" s="472"/>
      <c r="AL118" s="472"/>
      <c r="AM118" s="499"/>
    </row>
    <row r="119" spans="1:39" ht="18" customHeight="1" x14ac:dyDescent="0.25">
      <c r="A119" s="596" t="s">
        <v>250</v>
      </c>
      <c r="B119" s="597"/>
      <c r="C119" s="598"/>
      <c r="D119" s="403"/>
      <c r="E119" s="404"/>
      <c r="F119" s="404"/>
      <c r="G119" s="404"/>
      <c r="H119" s="404"/>
      <c r="I119" s="404"/>
      <c r="J119" s="404"/>
      <c r="K119" s="404"/>
      <c r="L119" s="404"/>
      <c r="M119" s="404"/>
      <c r="N119" s="404"/>
      <c r="O119" s="404"/>
      <c r="P119" s="404"/>
      <c r="Q119" s="404"/>
      <c r="R119" s="404"/>
      <c r="S119" s="404"/>
      <c r="T119" s="404"/>
      <c r="U119" s="404"/>
      <c r="V119" s="404"/>
      <c r="W119" s="404"/>
      <c r="X119" s="405"/>
      <c r="Y119" s="405"/>
      <c r="Z119" s="405"/>
      <c r="AA119" s="406"/>
      <c r="AB119" s="123"/>
      <c r="AC119" s="124"/>
      <c r="AD119" s="124"/>
      <c r="AE119" s="124"/>
      <c r="AF119" s="124"/>
      <c r="AG119" s="124"/>
      <c r="AH119" s="124"/>
      <c r="AI119" s="124"/>
      <c r="AJ119" s="124"/>
      <c r="AK119" s="124"/>
      <c r="AL119" s="124"/>
      <c r="AM119" s="125"/>
    </row>
    <row r="120" spans="1:39" ht="18" customHeight="1" x14ac:dyDescent="0.25">
      <c r="A120" s="596"/>
      <c r="B120" s="597"/>
      <c r="C120" s="598"/>
      <c r="D120" s="76"/>
      <c r="E120" s="77"/>
      <c r="F120" s="77"/>
      <c r="G120" s="77"/>
      <c r="H120" s="78"/>
      <c r="I120" s="77"/>
      <c r="J120" s="77"/>
      <c r="K120" s="77"/>
      <c r="L120" s="126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127"/>
      <c r="Y120" s="127"/>
      <c r="Z120" s="127"/>
      <c r="AA120" s="127"/>
      <c r="AB120" s="123"/>
      <c r="AC120" s="124"/>
      <c r="AD120" s="124"/>
      <c r="AE120" s="124"/>
      <c r="AF120" s="124"/>
      <c r="AG120" s="124"/>
      <c r="AH120" s="124"/>
      <c r="AI120" s="124"/>
      <c r="AJ120" s="124"/>
      <c r="AK120" s="124"/>
      <c r="AL120" s="124"/>
      <c r="AM120" s="125"/>
    </row>
    <row r="121" spans="1:39" ht="18" customHeight="1" x14ac:dyDescent="0.25">
      <c r="A121" s="474"/>
      <c r="B121" s="475"/>
      <c r="C121" s="476"/>
      <c r="D121" s="76" t="s">
        <v>114</v>
      </c>
      <c r="E121" s="77"/>
      <c r="F121" s="77"/>
      <c r="G121" s="77"/>
      <c r="H121" s="78" t="s">
        <v>115</v>
      </c>
      <c r="I121" s="77"/>
      <c r="J121" s="77"/>
      <c r="K121" s="77"/>
      <c r="L121" s="126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6"/>
      <c r="X121" s="80"/>
      <c r="Y121" s="76"/>
      <c r="Z121" s="76"/>
      <c r="AA121" s="76"/>
      <c r="AB121" s="128"/>
      <c r="AC121" s="129"/>
      <c r="AD121" s="129"/>
      <c r="AE121" s="129"/>
      <c r="AF121" s="129"/>
      <c r="AG121" s="129"/>
      <c r="AH121" s="129"/>
      <c r="AI121" s="129"/>
      <c r="AJ121" s="129"/>
      <c r="AK121" s="129"/>
      <c r="AL121" s="129"/>
      <c r="AM121" s="130"/>
    </row>
    <row r="122" spans="1:39" ht="18" customHeight="1" x14ac:dyDescent="0.25">
      <c r="A122" s="477" t="s">
        <v>61</v>
      </c>
      <c r="B122" s="475"/>
      <c r="C122" s="476"/>
      <c r="D122" s="76" t="s">
        <v>64</v>
      </c>
      <c r="E122" s="79"/>
      <c r="F122" s="79"/>
      <c r="G122" s="79"/>
      <c r="H122" s="78" t="s">
        <v>106</v>
      </c>
      <c r="I122" s="80"/>
      <c r="J122" s="79"/>
      <c r="K122" s="78"/>
      <c r="L122" s="78"/>
      <c r="M122" s="131"/>
      <c r="N122" s="78"/>
      <c r="O122" s="78"/>
      <c r="P122" s="78"/>
      <c r="Q122" s="78"/>
      <c r="R122" s="78"/>
      <c r="S122" s="78"/>
      <c r="T122" s="78"/>
      <c r="U122" s="78"/>
      <c r="V122" s="76"/>
      <c r="W122" s="76"/>
      <c r="X122" s="80"/>
      <c r="Y122" s="132"/>
      <c r="Z122" s="132"/>
      <c r="AA122" s="132"/>
      <c r="AB122" s="128"/>
      <c r="AC122" s="129"/>
      <c r="AD122" s="129"/>
      <c r="AE122" s="129"/>
      <c r="AF122" s="129"/>
      <c r="AG122" s="129"/>
      <c r="AH122" s="129"/>
      <c r="AI122" s="129"/>
      <c r="AJ122" s="129"/>
      <c r="AK122" s="129"/>
      <c r="AL122" s="129"/>
      <c r="AM122" s="130"/>
    </row>
    <row r="123" spans="1:39" ht="18" customHeight="1" x14ac:dyDescent="0.25">
      <c r="A123" s="373" t="s">
        <v>102</v>
      </c>
      <c r="B123" s="374"/>
      <c r="C123" s="478"/>
      <c r="D123" s="76" t="s">
        <v>63</v>
      </c>
      <c r="E123" s="79"/>
      <c r="F123" s="79"/>
      <c r="G123" s="76"/>
      <c r="H123" s="78" t="s">
        <v>101</v>
      </c>
      <c r="I123" s="80"/>
      <c r="J123" s="78"/>
      <c r="K123" s="78"/>
      <c r="L123" s="124"/>
      <c r="M123" s="131"/>
      <c r="N123" s="79"/>
      <c r="O123" s="78"/>
      <c r="P123" s="78"/>
      <c r="Q123" s="78"/>
      <c r="R123" s="78"/>
      <c r="S123" s="78"/>
      <c r="T123" s="78"/>
      <c r="U123" s="78"/>
      <c r="V123" s="76"/>
      <c r="W123" s="76"/>
      <c r="X123" s="80"/>
      <c r="Y123" s="132"/>
      <c r="Z123" s="132"/>
      <c r="AA123" s="132"/>
      <c r="AB123" s="373"/>
      <c r="AC123" s="374"/>
      <c r="AD123" s="374"/>
      <c r="AE123" s="374"/>
      <c r="AF123" s="374"/>
      <c r="AG123" s="374"/>
      <c r="AH123" s="374"/>
      <c r="AI123" s="374"/>
      <c r="AJ123" s="374"/>
      <c r="AK123" s="374"/>
      <c r="AL123" s="374"/>
      <c r="AM123" s="375"/>
    </row>
    <row r="124" spans="1:39" ht="18" customHeight="1" x14ac:dyDescent="0.25">
      <c r="A124" s="477" t="s">
        <v>57</v>
      </c>
      <c r="B124" s="475"/>
      <c r="C124" s="476"/>
      <c r="D124" s="76" t="s">
        <v>0</v>
      </c>
      <c r="E124" s="76"/>
      <c r="F124" s="76"/>
      <c r="G124" s="76"/>
      <c r="H124" s="78" t="s">
        <v>65</v>
      </c>
      <c r="I124" s="80"/>
      <c r="J124" s="78"/>
      <c r="K124" s="78"/>
      <c r="L124" s="78"/>
      <c r="M124" s="131"/>
      <c r="N124" s="79"/>
      <c r="O124" s="78"/>
      <c r="P124" s="78"/>
      <c r="Q124" s="78"/>
      <c r="R124" s="78"/>
      <c r="S124" s="78"/>
      <c r="T124" s="78"/>
      <c r="U124" s="78"/>
      <c r="V124" s="76"/>
      <c r="W124" s="76"/>
      <c r="X124" s="80"/>
      <c r="Y124" s="76"/>
      <c r="Z124" s="76"/>
      <c r="AA124" s="76"/>
      <c r="AB124" s="373"/>
      <c r="AC124" s="374"/>
      <c r="AD124" s="374"/>
      <c r="AE124" s="374"/>
      <c r="AF124" s="374"/>
      <c r="AG124" s="374"/>
      <c r="AH124" s="374"/>
      <c r="AI124" s="374"/>
      <c r="AJ124" s="374"/>
      <c r="AK124" s="374"/>
      <c r="AL124" s="374"/>
      <c r="AM124" s="375"/>
    </row>
    <row r="125" spans="1:39" ht="18" customHeight="1" x14ac:dyDescent="0.25">
      <c r="A125" s="133"/>
      <c r="B125" s="134"/>
      <c r="C125" s="135"/>
      <c r="D125" s="136"/>
      <c r="E125" s="76"/>
      <c r="F125" s="76"/>
      <c r="G125" s="76"/>
      <c r="H125" s="78"/>
      <c r="I125" s="137"/>
      <c r="J125" s="137"/>
      <c r="K125" s="137"/>
      <c r="L125" s="137"/>
      <c r="M125" s="131"/>
      <c r="N125" s="78"/>
      <c r="O125" s="78"/>
      <c r="P125" s="78"/>
      <c r="Q125" s="78"/>
      <c r="R125" s="78"/>
      <c r="S125" s="78"/>
      <c r="T125" s="78"/>
      <c r="U125" s="78"/>
      <c r="V125" s="76"/>
      <c r="W125" s="76"/>
      <c r="X125" s="80"/>
      <c r="Y125" s="76"/>
      <c r="Z125" s="76"/>
      <c r="AA125" s="76"/>
      <c r="AB125" s="373" t="s">
        <v>239</v>
      </c>
      <c r="AC125" s="374"/>
      <c r="AD125" s="374"/>
      <c r="AE125" s="374"/>
      <c r="AF125" s="374"/>
      <c r="AG125" s="374"/>
      <c r="AH125" s="374"/>
      <c r="AI125" s="374"/>
      <c r="AJ125" s="374"/>
      <c r="AK125" s="374"/>
      <c r="AL125" s="374"/>
      <c r="AM125" s="375"/>
    </row>
    <row r="126" spans="1:39" ht="18" customHeight="1" x14ac:dyDescent="0.25">
      <c r="A126" s="133"/>
      <c r="B126" s="134"/>
      <c r="C126" s="135"/>
      <c r="D126" s="136"/>
      <c r="E126" s="76"/>
      <c r="F126" s="76"/>
      <c r="G126" s="76"/>
      <c r="H126" s="131"/>
      <c r="I126" s="131"/>
      <c r="J126" s="131"/>
      <c r="K126" s="131"/>
      <c r="L126" s="131"/>
      <c r="M126" s="131"/>
      <c r="N126" s="131"/>
      <c r="O126" s="131"/>
      <c r="P126" s="131"/>
      <c r="Q126" s="131"/>
      <c r="R126" s="131"/>
      <c r="S126" s="131"/>
      <c r="T126" s="78"/>
      <c r="U126" s="78"/>
      <c r="V126" s="76"/>
      <c r="W126" s="76"/>
      <c r="X126" s="80"/>
      <c r="Y126" s="76"/>
      <c r="Z126" s="76"/>
      <c r="AA126" s="76"/>
      <c r="AB126" s="373" t="s">
        <v>240</v>
      </c>
      <c r="AC126" s="374"/>
      <c r="AD126" s="374"/>
      <c r="AE126" s="374"/>
      <c r="AF126" s="374"/>
      <c r="AG126" s="374"/>
      <c r="AH126" s="374"/>
      <c r="AI126" s="374"/>
      <c r="AJ126" s="374"/>
      <c r="AK126" s="374"/>
      <c r="AL126" s="374"/>
      <c r="AM126" s="375"/>
    </row>
    <row r="127" spans="1:39" ht="18" customHeight="1" thickBot="1" x14ac:dyDescent="0.3">
      <c r="A127" s="552"/>
      <c r="B127" s="553"/>
      <c r="C127" s="554"/>
      <c r="D127" s="199"/>
      <c r="E127" s="200"/>
      <c r="F127" s="200"/>
      <c r="G127" s="200"/>
      <c r="H127" s="200"/>
      <c r="I127" s="200"/>
      <c r="J127" s="200"/>
      <c r="K127" s="201"/>
      <c r="L127" s="201"/>
      <c r="M127" s="201"/>
      <c r="N127" s="201"/>
      <c r="O127" s="201"/>
      <c r="P127" s="201"/>
      <c r="Q127" s="201"/>
      <c r="R127" s="201"/>
      <c r="S127" s="201"/>
      <c r="T127" s="201"/>
      <c r="U127" s="201"/>
      <c r="V127" s="202"/>
      <c r="W127" s="202"/>
      <c r="X127" s="200"/>
      <c r="Y127" s="203"/>
      <c r="Z127" s="203"/>
      <c r="AA127" s="203"/>
      <c r="AB127" s="464"/>
      <c r="AC127" s="465"/>
      <c r="AD127" s="465"/>
      <c r="AE127" s="465"/>
      <c r="AF127" s="465"/>
      <c r="AG127" s="465"/>
      <c r="AH127" s="465"/>
      <c r="AI127" s="465"/>
      <c r="AJ127" s="465"/>
      <c r="AK127" s="465"/>
      <c r="AL127" s="465"/>
      <c r="AM127" s="466"/>
    </row>
    <row r="128" spans="1:39" ht="5.25" customHeight="1" thickBot="1" x14ac:dyDescent="0.3">
      <c r="A128" s="204"/>
      <c r="B128" s="204"/>
      <c r="C128" s="204"/>
      <c r="D128" s="138"/>
      <c r="E128" s="138"/>
      <c r="F128" s="138"/>
      <c r="G128" s="138"/>
      <c r="H128" s="138"/>
      <c r="I128" s="138"/>
      <c r="J128" s="138"/>
      <c r="K128" s="205"/>
      <c r="L128" s="205"/>
      <c r="M128" s="205"/>
      <c r="N128" s="205"/>
      <c r="O128" s="205"/>
      <c r="P128" s="205"/>
      <c r="Q128" s="205"/>
      <c r="R128" s="205"/>
      <c r="S128" s="205"/>
      <c r="T128" s="205"/>
      <c r="U128" s="205"/>
      <c r="V128" s="206"/>
      <c r="W128" s="206"/>
      <c r="X128" s="207"/>
      <c r="Y128" s="207"/>
      <c r="Z128" s="207"/>
      <c r="AA128" s="207"/>
      <c r="AB128" s="207"/>
      <c r="AC128" s="207"/>
      <c r="AD128" s="207"/>
      <c r="AE128" s="207"/>
      <c r="AF128" s="207"/>
      <c r="AG128" s="207"/>
      <c r="AH128" s="207"/>
      <c r="AI128" s="207"/>
      <c r="AJ128" s="207"/>
      <c r="AK128" s="207"/>
      <c r="AL128" s="138"/>
      <c r="AM128" s="138"/>
    </row>
    <row r="129" spans="1:49" ht="18" customHeight="1" x14ac:dyDescent="0.25">
      <c r="A129" s="504" t="s">
        <v>39</v>
      </c>
      <c r="B129" s="507" t="s">
        <v>2</v>
      </c>
      <c r="C129" s="452"/>
      <c r="D129" s="451" t="s">
        <v>3</v>
      </c>
      <c r="E129" s="452"/>
      <c r="F129" s="453"/>
      <c r="G129" s="531" t="s">
        <v>4</v>
      </c>
      <c r="H129" s="458"/>
      <c r="I129" s="458"/>
      <c r="J129" s="458"/>
      <c r="K129" s="458"/>
      <c r="L129" s="457" t="s">
        <v>49</v>
      </c>
      <c r="M129" s="458"/>
      <c r="N129" s="458"/>
      <c r="O129" s="458"/>
      <c r="P129" s="458"/>
      <c r="Q129" s="458"/>
      <c r="R129" s="458"/>
      <c r="S129" s="458"/>
      <c r="T129" s="458"/>
      <c r="U129" s="458"/>
      <c r="V129" s="458"/>
      <c r="W129" s="458"/>
      <c r="X129" s="458"/>
      <c r="Y129" s="458"/>
      <c r="Z129" s="458"/>
      <c r="AA129" s="458"/>
      <c r="AB129" s="458"/>
      <c r="AC129" s="458"/>
      <c r="AD129" s="458"/>
      <c r="AE129" s="458"/>
      <c r="AF129" s="458"/>
      <c r="AG129" s="458"/>
      <c r="AH129" s="458"/>
      <c r="AI129" s="458"/>
      <c r="AJ129" s="458"/>
      <c r="AK129" s="458"/>
      <c r="AL129" s="458"/>
      <c r="AM129" s="467"/>
    </row>
    <row r="130" spans="1:49" ht="18" customHeight="1" x14ac:dyDescent="0.25">
      <c r="A130" s="505"/>
      <c r="B130" s="508"/>
      <c r="C130" s="455"/>
      <c r="D130" s="454"/>
      <c r="E130" s="455"/>
      <c r="F130" s="456"/>
      <c r="G130" s="378" t="s">
        <v>6</v>
      </c>
      <c r="H130" s="440" t="s">
        <v>7</v>
      </c>
      <c r="I130" s="440"/>
      <c r="J130" s="440"/>
      <c r="K130" s="462"/>
      <c r="L130" s="393" t="s">
        <v>241</v>
      </c>
      <c r="M130" s="394"/>
      <c r="N130" s="394"/>
      <c r="O130" s="395"/>
      <c r="P130" s="393" t="s">
        <v>242</v>
      </c>
      <c r="Q130" s="394"/>
      <c r="R130" s="394"/>
      <c r="S130" s="395"/>
      <c r="T130" s="393" t="s">
        <v>243</v>
      </c>
      <c r="U130" s="394"/>
      <c r="V130" s="394"/>
      <c r="W130" s="395"/>
      <c r="X130" s="393" t="s">
        <v>244</v>
      </c>
      <c r="Y130" s="394"/>
      <c r="Z130" s="394"/>
      <c r="AA130" s="395"/>
      <c r="AB130" s="393" t="s">
        <v>245</v>
      </c>
      <c r="AC130" s="394"/>
      <c r="AD130" s="394"/>
      <c r="AE130" s="395"/>
      <c r="AF130" s="393" t="s">
        <v>246</v>
      </c>
      <c r="AG130" s="394"/>
      <c r="AH130" s="394"/>
      <c r="AI130" s="395"/>
      <c r="AJ130" s="393" t="s">
        <v>247</v>
      </c>
      <c r="AK130" s="394"/>
      <c r="AL130" s="394"/>
      <c r="AM130" s="395"/>
    </row>
    <row r="131" spans="1:49" ht="18" customHeight="1" x14ac:dyDescent="0.25">
      <c r="A131" s="505"/>
      <c r="B131" s="508"/>
      <c r="C131" s="455"/>
      <c r="D131" s="425" t="s">
        <v>8</v>
      </c>
      <c r="E131" s="459" t="s">
        <v>9</v>
      </c>
      <c r="F131" s="383" t="s">
        <v>60</v>
      </c>
      <c r="G131" s="429"/>
      <c r="H131" s="440" t="s">
        <v>10</v>
      </c>
      <c r="I131" s="440" t="s">
        <v>11</v>
      </c>
      <c r="J131" s="440" t="s">
        <v>12</v>
      </c>
      <c r="K131" s="462" t="s">
        <v>55</v>
      </c>
      <c r="L131" s="479" t="s">
        <v>354</v>
      </c>
      <c r="M131" s="480"/>
      <c r="N131" s="480"/>
      <c r="O131" s="480"/>
      <c r="P131" s="480"/>
      <c r="Q131" s="480"/>
      <c r="R131" s="480"/>
      <c r="S131" s="480"/>
      <c r="T131" s="480"/>
      <c r="U131" s="480"/>
      <c r="V131" s="480"/>
      <c r="W131" s="480"/>
      <c r="X131" s="480"/>
      <c r="Y131" s="480"/>
      <c r="Z131" s="480"/>
      <c r="AA131" s="480"/>
      <c r="AB131" s="480"/>
      <c r="AC131" s="480"/>
      <c r="AD131" s="480"/>
      <c r="AE131" s="480"/>
      <c r="AF131" s="480"/>
      <c r="AG131" s="480"/>
      <c r="AH131" s="480"/>
      <c r="AI131" s="480"/>
      <c r="AJ131" s="480"/>
      <c r="AK131" s="480"/>
      <c r="AL131" s="480"/>
      <c r="AM131" s="481"/>
    </row>
    <row r="132" spans="1:49" ht="18" customHeight="1" x14ac:dyDescent="0.25">
      <c r="A132" s="505"/>
      <c r="B132" s="508"/>
      <c r="C132" s="455"/>
      <c r="D132" s="425"/>
      <c r="E132" s="460"/>
      <c r="F132" s="428"/>
      <c r="G132" s="429"/>
      <c r="H132" s="440"/>
      <c r="I132" s="440"/>
      <c r="J132" s="440"/>
      <c r="K132" s="462"/>
      <c r="L132" s="378" t="s">
        <v>10</v>
      </c>
      <c r="M132" s="385" t="s">
        <v>11</v>
      </c>
      <c r="N132" s="376" t="s">
        <v>13</v>
      </c>
      <c r="O132" s="383" t="s">
        <v>58</v>
      </c>
      <c r="P132" s="378" t="s">
        <v>10</v>
      </c>
      <c r="Q132" s="385" t="s">
        <v>11</v>
      </c>
      <c r="R132" s="376" t="s">
        <v>13</v>
      </c>
      <c r="S132" s="383" t="s">
        <v>58</v>
      </c>
      <c r="T132" s="378" t="s">
        <v>10</v>
      </c>
      <c r="U132" s="385" t="s">
        <v>11</v>
      </c>
      <c r="V132" s="376" t="s">
        <v>13</v>
      </c>
      <c r="W132" s="383" t="s">
        <v>58</v>
      </c>
      <c r="X132" s="378" t="s">
        <v>10</v>
      </c>
      <c r="Y132" s="385" t="s">
        <v>11</v>
      </c>
      <c r="Z132" s="376" t="s">
        <v>13</v>
      </c>
      <c r="AA132" s="383" t="s">
        <v>58</v>
      </c>
      <c r="AB132" s="378" t="s">
        <v>10</v>
      </c>
      <c r="AC132" s="385" t="s">
        <v>11</v>
      </c>
      <c r="AD132" s="376" t="s">
        <v>13</v>
      </c>
      <c r="AE132" s="383" t="s">
        <v>58</v>
      </c>
      <c r="AF132" s="378" t="s">
        <v>10</v>
      </c>
      <c r="AG132" s="385" t="s">
        <v>11</v>
      </c>
      <c r="AH132" s="376" t="s">
        <v>13</v>
      </c>
      <c r="AI132" s="383" t="s">
        <v>58</v>
      </c>
      <c r="AJ132" s="378" t="s">
        <v>10</v>
      </c>
      <c r="AK132" s="385" t="s">
        <v>11</v>
      </c>
      <c r="AL132" s="376" t="s">
        <v>13</v>
      </c>
      <c r="AM132" s="383" t="s">
        <v>58</v>
      </c>
    </row>
    <row r="133" spans="1:49" ht="18" customHeight="1" thickBot="1" x14ac:dyDescent="0.3">
      <c r="A133" s="506"/>
      <c r="B133" s="509"/>
      <c r="C133" s="510"/>
      <c r="D133" s="426"/>
      <c r="E133" s="461"/>
      <c r="F133" s="384"/>
      <c r="G133" s="379"/>
      <c r="H133" s="441"/>
      <c r="I133" s="441"/>
      <c r="J133" s="441"/>
      <c r="K133" s="463"/>
      <c r="L133" s="379"/>
      <c r="M133" s="386"/>
      <c r="N133" s="377"/>
      <c r="O133" s="384"/>
      <c r="P133" s="379"/>
      <c r="Q133" s="386"/>
      <c r="R133" s="377"/>
      <c r="S133" s="384"/>
      <c r="T133" s="379"/>
      <c r="U133" s="386"/>
      <c r="V133" s="377"/>
      <c r="W133" s="384"/>
      <c r="X133" s="379"/>
      <c r="Y133" s="386"/>
      <c r="Z133" s="377"/>
      <c r="AA133" s="384"/>
      <c r="AB133" s="379"/>
      <c r="AC133" s="386"/>
      <c r="AD133" s="377"/>
      <c r="AE133" s="384"/>
      <c r="AF133" s="379"/>
      <c r="AG133" s="386"/>
      <c r="AH133" s="377"/>
      <c r="AI133" s="384"/>
      <c r="AJ133" s="379"/>
      <c r="AK133" s="386"/>
      <c r="AL133" s="377"/>
      <c r="AM133" s="384"/>
    </row>
    <row r="134" spans="1:49" s="8" customFormat="1" ht="18" customHeight="1" thickBot="1" x14ac:dyDescent="0.3">
      <c r="A134" s="81" t="s">
        <v>50</v>
      </c>
      <c r="B134" s="413" t="s">
        <v>51</v>
      </c>
      <c r="C134" s="413"/>
      <c r="D134" s="532"/>
      <c r="E134" s="532"/>
      <c r="F134" s="208"/>
      <c r="G134" s="208"/>
      <c r="H134" s="532"/>
      <c r="I134" s="532"/>
      <c r="J134" s="532"/>
      <c r="K134" s="532"/>
      <c r="L134" s="532"/>
      <c r="M134" s="532"/>
      <c r="N134" s="532"/>
      <c r="O134" s="532"/>
      <c r="P134" s="532"/>
      <c r="Q134" s="532"/>
      <c r="R134" s="532"/>
      <c r="S134" s="532"/>
      <c r="T134" s="532"/>
      <c r="U134" s="532"/>
      <c r="V134" s="532"/>
      <c r="W134" s="532"/>
      <c r="X134" s="532"/>
      <c r="Y134" s="532"/>
      <c r="Z134" s="532"/>
      <c r="AA134" s="532"/>
      <c r="AB134" s="532"/>
      <c r="AC134" s="532"/>
      <c r="AD134" s="532"/>
      <c r="AE134" s="532"/>
      <c r="AF134" s="532"/>
      <c r="AG134" s="532"/>
      <c r="AH134" s="532"/>
      <c r="AI134" s="532"/>
      <c r="AJ134" s="532"/>
      <c r="AK134" s="532"/>
      <c r="AL134" s="532"/>
      <c r="AM134" s="533"/>
      <c r="AO134" s="368"/>
      <c r="AP134" s="368"/>
      <c r="AQ134" s="368"/>
      <c r="AR134" s="368"/>
      <c r="AS134" s="368"/>
      <c r="AT134" s="368"/>
      <c r="AU134" s="368"/>
      <c r="AV134" s="368"/>
      <c r="AW134" s="368"/>
    </row>
    <row r="135" spans="1:49" ht="18" customHeight="1" x14ac:dyDescent="0.25">
      <c r="A135" s="84" t="s">
        <v>16</v>
      </c>
      <c r="B135" s="604" t="s">
        <v>81</v>
      </c>
      <c r="C135" s="605"/>
      <c r="D135" s="209">
        <v>1</v>
      </c>
      <c r="E135" s="210">
        <v>1</v>
      </c>
      <c r="F135" s="95">
        <v>3</v>
      </c>
      <c r="G135" s="182">
        <f>SUM(H135:K135)</f>
        <v>45</v>
      </c>
      <c r="H135" s="286">
        <f t="shared" ref="H135:H167" si="29">SUM(L135,P135,T135,X135,AB135,AF135,AJ135)</f>
        <v>15</v>
      </c>
      <c r="I135" s="286">
        <f t="shared" ref="I135:I167" si="30">SUM(M135,Q135,U135,Y135,AC135,AG135,AK135)</f>
        <v>0</v>
      </c>
      <c r="J135" s="286">
        <f t="shared" ref="J135:J167" si="31">SUM(N135,R135,V135,Z135,AD135,AH135,AL135)</f>
        <v>0</v>
      </c>
      <c r="K135" s="286">
        <f t="shared" ref="K135:K167" si="32">SUM(O135,S135,W135,AA135,AE135,AI135,AM135)</f>
        <v>30</v>
      </c>
      <c r="L135" s="184">
        <v>15</v>
      </c>
      <c r="M135" s="211"/>
      <c r="N135" s="211"/>
      <c r="O135" s="212">
        <v>30</v>
      </c>
      <c r="P135" s="213"/>
      <c r="Q135" s="211"/>
      <c r="R135" s="211"/>
      <c r="S135" s="212"/>
      <c r="T135" s="213"/>
      <c r="U135" s="211"/>
      <c r="V135" s="211"/>
      <c r="W135" s="212"/>
      <c r="X135" s="213"/>
      <c r="Y135" s="211"/>
      <c r="Z135" s="211"/>
      <c r="AA135" s="212"/>
      <c r="AB135" s="213"/>
      <c r="AC135" s="211"/>
      <c r="AD135" s="211"/>
      <c r="AE135" s="212"/>
      <c r="AF135" s="213"/>
      <c r="AG135" s="211"/>
      <c r="AH135" s="211"/>
      <c r="AI135" s="212"/>
      <c r="AJ135" s="213"/>
      <c r="AK135" s="211"/>
      <c r="AL135" s="211"/>
      <c r="AM135" s="212"/>
    </row>
    <row r="136" spans="1:49" ht="18" customHeight="1" x14ac:dyDescent="0.25">
      <c r="A136" s="84" t="s">
        <v>17</v>
      </c>
      <c r="B136" s="519" t="s">
        <v>82</v>
      </c>
      <c r="C136" s="520"/>
      <c r="D136" s="214"/>
      <c r="E136" s="100">
        <v>2</v>
      </c>
      <c r="F136" s="102">
        <v>3</v>
      </c>
      <c r="G136" s="98">
        <f t="shared" ref="G136:G150" si="33">SUM(H136:K136)</f>
        <v>45</v>
      </c>
      <c r="H136" s="287">
        <f t="shared" si="29"/>
        <v>0</v>
      </c>
      <c r="I136" s="287">
        <f t="shared" si="30"/>
        <v>0</v>
      </c>
      <c r="J136" s="287">
        <f t="shared" si="31"/>
        <v>30</v>
      </c>
      <c r="K136" s="288">
        <f t="shared" si="32"/>
        <v>15</v>
      </c>
      <c r="L136" s="190"/>
      <c r="M136" s="185"/>
      <c r="N136" s="185"/>
      <c r="O136" s="181">
        <v>15</v>
      </c>
      <c r="P136" s="190"/>
      <c r="Q136" s="185"/>
      <c r="R136" s="185">
        <v>30</v>
      </c>
      <c r="S136" s="192"/>
      <c r="T136" s="190"/>
      <c r="U136" s="185"/>
      <c r="V136" s="185"/>
      <c r="W136" s="181"/>
      <c r="X136" s="190"/>
      <c r="Y136" s="185"/>
      <c r="Z136" s="185"/>
      <c r="AA136" s="181"/>
      <c r="AB136" s="187"/>
      <c r="AC136" s="185"/>
      <c r="AD136" s="185"/>
      <c r="AE136" s="192"/>
      <c r="AF136" s="190"/>
      <c r="AG136" s="185"/>
      <c r="AH136" s="185"/>
      <c r="AI136" s="181"/>
      <c r="AJ136" s="187"/>
      <c r="AK136" s="185"/>
      <c r="AL136" s="185"/>
      <c r="AM136" s="181"/>
    </row>
    <row r="137" spans="1:49" s="3" customFormat="1" ht="18" customHeight="1" x14ac:dyDescent="0.25">
      <c r="A137" s="84" t="s">
        <v>18</v>
      </c>
      <c r="B137" s="517" t="s">
        <v>109</v>
      </c>
      <c r="C137" s="535"/>
      <c r="D137" s="215"/>
      <c r="E137" s="192">
        <v>2</v>
      </c>
      <c r="F137" s="181">
        <v>3</v>
      </c>
      <c r="G137" s="98">
        <f t="shared" si="33"/>
        <v>45</v>
      </c>
      <c r="H137" s="287">
        <f t="shared" si="29"/>
        <v>15</v>
      </c>
      <c r="I137" s="287">
        <f t="shared" si="30"/>
        <v>0</v>
      </c>
      <c r="J137" s="287">
        <f t="shared" si="31"/>
        <v>30</v>
      </c>
      <c r="K137" s="288">
        <f t="shared" si="32"/>
        <v>0</v>
      </c>
      <c r="L137" s="190"/>
      <c r="M137" s="185"/>
      <c r="N137" s="185"/>
      <c r="O137" s="181"/>
      <c r="P137" s="187">
        <v>15</v>
      </c>
      <c r="Q137" s="185"/>
      <c r="R137" s="185">
        <v>30</v>
      </c>
      <c r="S137" s="181"/>
      <c r="T137" s="187"/>
      <c r="U137" s="185"/>
      <c r="V137" s="185"/>
      <c r="W137" s="181"/>
      <c r="X137" s="187"/>
      <c r="Y137" s="185"/>
      <c r="Z137" s="185"/>
      <c r="AA137" s="181"/>
      <c r="AB137" s="187"/>
      <c r="AC137" s="185"/>
      <c r="AD137" s="185"/>
      <c r="AE137" s="181"/>
      <c r="AF137" s="187"/>
      <c r="AG137" s="185"/>
      <c r="AH137" s="185"/>
      <c r="AI137" s="181"/>
      <c r="AJ137" s="187"/>
      <c r="AK137" s="185"/>
      <c r="AL137" s="185"/>
      <c r="AM137" s="181"/>
      <c r="AO137" s="364"/>
      <c r="AP137" s="364"/>
      <c r="AQ137" s="364"/>
      <c r="AR137" s="364"/>
      <c r="AS137" s="364"/>
      <c r="AT137" s="364"/>
      <c r="AU137" s="364"/>
      <c r="AV137" s="364"/>
      <c r="AW137" s="364"/>
    </row>
    <row r="138" spans="1:49" s="3" customFormat="1" ht="18" customHeight="1" x14ac:dyDescent="0.25">
      <c r="A138" s="84" t="s">
        <v>19</v>
      </c>
      <c r="B138" s="303" t="s">
        <v>282</v>
      </c>
      <c r="C138" s="306"/>
      <c r="D138" s="215"/>
      <c r="E138" s="192">
        <v>2</v>
      </c>
      <c r="F138" s="181">
        <v>2</v>
      </c>
      <c r="G138" s="98">
        <f t="shared" ref="G138" si="34">SUM(H138:K138)</f>
        <v>30</v>
      </c>
      <c r="H138" s="287">
        <f t="shared" si="29"/>
        <v>15</v>
      </c>
      <c r="I138" s="287">
        <f t="shared" si="30"/>
        <v>0</v>
      </c>
      <c r="J138" s="287">
        <f t="shared" si="31"/>
        <v>15</v>
      </c>
      <c r="K138" s="288">
        <f t="shared" si="32"/>
        <v>0</v>
      </c>
      <c r="L138" s="190"/>
      <c r="M138" s="185"/>
      <c r="N138" s="185"/>
      <c r="O138" s="181"/>
      <c r="P138" s="187">
        <v>15</v>
      </c>
      <c r="Q138" s="185"/>
      <c r="R138" s="185">
        <v>15</v>
      </c>
      <c r="S138" s="181"/>
      <c r="T138" s="216"/>
      <c r="U138" s="185"/>
      <c r="V138" s="185"/>
      <c r="W138" s="181"/>
      <c r="X138" s="187"/>
      <c r="Y138" s="185"/>
      <c r="Z138" s="185"/>
      <c r="AA138" s="181"/>
      <c r="AB138" s="187"/>
      <c r="AC138" s="185"/>
      <c r="AD138" s="185"/>
      <c r="AE138" s="181"/>
      <c r="AF138" s="187"/>
      <c r="AG138" s="185"/>
      <c r="AH138" s="185"/>
      <c r="AI138" s="181"/>
      <c r="AJ138" s="187"/>
      <c r="AK138" s="185"/>
      <c r="AL138" s="185"/>
      <c r="AM138" s="181"/>
      <c r="AO138" s="364"/>
      <c r="AP138" s="364"/>
      <c r="AQ138" s="364"/>
      <c r="AR138" s="364"/>
      <c r="AS138" s="364"/>
      <c r="AT138" s="364"/>
      <c r="AU138" s="364"/>
      <c r="AV138" s="364"/>
      <c r="AW138" s="364"/>
    </row>
    <row r="139" spans="1:49" s="3" customFormat="1" ht="18" customHeight="1" x14ac:dyDescent="0.25">
      <c r="A139" s="84" t="s">
        <v>20</v>
      </c>
      <c r="B139" s="312" t="s">
        <v>297</v>
      </c>
      <c r="C139" s="313"/>
      <c r="D139" s="215"/>
      <c r="E139" s="192">
        <v>1</v>
      </c>
      <c r="F139" s="181">
        <v>2</v>
      </c>
      <c r="G139" s="98">
        <f t="shared" ref="G139" si="35">SUM(H139:K139)</f>
        <v>30</v>
      </c>
      <c r="H139" s="287">
        <f t="shared" si="29"/>
        <v>0</v>
      </c>
      <c r="I139" s="287">
        <f t="shared" si="30"/>
        <v>0</v>
      </c>
      <c r="J139" s="287">
        <f t="shared" si="31"/>
        <v>0</v>
      </c>
      <c r="K139" s="288">
        <f t="shared" si="32"/>
        <v>30</v>
      </c>
      <c r="L139" s="190"/>
      <c r="M139" s="185"/>
      <c r="N139" s="185"/>
      <c r="O139" s="181"/>
      <c r="P139" s="187"/>
      <c r="Q139" s="185"/>
      <c r="R139" s="185"/>
      <c r="S139" s="181"/>
      <c r="T139" s="216"/>
      <c r="U139" s="185"/>
      <c r="V139" s="185"/>
      <c r="W139" s="181"/>
      <c r="X139" s="187"/>
      <c r="Y139" s="185"/>
      <c r="Z139" s="185"/>
      <c r="AA139" s="181">
        <v>30</v>
      </c>
      <c r="AB139" s="187"/>
      <c r="AC139" s="185"/>
      <c r="AD139" s="185"/>
      <c r="AE139" s="181"/>
      <c r="AF139" s="187"/>
      <c r="AG139" s="185"/>
      <c r="AH139" s="185"/>
      <c r="AI139" s="181"/>
      <c r="AJ139" s="187"/>
      <c r="AK139" s="185"/>
      <c r="AL139" s="185"/>
      <c r="AM139" s="181"/>
      <c r="AO139" s="364"/>
      <c r="AP139" s="364"/>
      <c r="AQ139" s="364"/>
      <c r="AR139" s="364">
        <v>30</v>
      </c>
      <c r="AS139" s="364"/>
      <c r="AT139" s="364"/>
      <c r="AU139" s="364"/>
      <c r="AV139" s="364"/>
      <c r="AW139" s="364"/>
    </row>
    <row r="140" spans="1:49" s="315" customFormat="1" ht="18" customHeight="1" x14ac:dyDescent="0.25">
      <c r="A140" s="84" t="s">
        <v>42</v>
      </c>
      <c r="B140" s="312" t="s">
        <v>277</v>
      </c>
      <c r="C140" s="313"/>
      <c r="D140" s="314"/>
      <c r="E140" s="113">
        <v>2</v>
      </c>
      <c r="F140" s="104">
        <v>2</v>
      </c>
      <c r="G140" s="98">
        <f t="shared" ref="G140" si="36">SUM(H140:K140)</f>
        <v>30</v>
      </c>
      <c r="H140" s="287">
        <f t="shared" si="29"/>
        <v>15</v>
      </c>
      <c r="I140" s="287">
        <f t="shared" si="30"/>
        <v>0</v>
      </c>
      <c r="J140" s="287">
        <f t="shared" si="31"/>
        <v>15</v>
      </c>
      <c r="K140" s="288">
        <f t="shared" si="32"/>
        <v>0</v>
      </c>
      <c r="L140" s="98"/>
      <c r="M140" s="103"/>
      <c r="N140" s="103"/>
      <c r="O140" s="104"/>
      <c r="P140" s="106"/>
      <c r="Q140" s="103"/>
      <c r="R140" s="103"/>
      <c r="S140" s="104"/>
      <c r="T140" s="290"/>
      <c r="U140" s="103"/>
      <c r="V140" s="103"/>
      <c r="W140" s="104"/>
      <c r="X140" s="106"/>
      <c r="Y140" s="103"/>
      <c r="Z140" s="103"/>
      <c r="AA140" s="104"/>
      <c r="AB140" s="106">
        <v>15</v>
      </c>
      <c r="AC140" s="103"/>
      <c r="AD140" s="103">
        <v>15</v>
      </c>
      <c r="AE140" s="104"/>
      <c r="AF140" s="106"/>
      <c r="AG140" s="103"/>
      <c r="AH140" s="103"/>
      <c r="AI140" s="104"/>
      <c r="AJ140" s="106"/>
      <c r="AK140" s="103"/>
      <c r="AL140" s="103"/>
      <c r="AM140" s="104"/>
      <c r="AO140" s="369"/>
      <c r="AP140" s="369"/>
      <c r="AQ140" s="369"/>
      <c r="AR140" s="369">
        <v>30</v>
      </c>
      <c r="AS140" s="369"/>
      <c r="AT140" s="369"/>
      <c r="AU140" s="369"/>
      <c r="AV140" s="369"/>
      <c r="AW140" s="369"/>
    </row>
    <row r="141" spans="1:49" ht="18" customHeight="1" x14ac:dyDescent="0.25">
      <c r="A141" s="84" t="s">
        <v>43</v>
      </c>
      <c r="B141" s="536" t="s">
        <v>293</v>
      </c>
      <c r="C141" s="537"/>
      <c r="D141" s="214"/>
      <c r="E141" s="100">
        <v>2</v>
      </c>
      <c r="F141" s="102">
        <v>5</v>
      </c>
      <c r="G141" s="98">
        <f t="shared" si="33"/>
        <v>60</v>
      </c>
      <c r="H141" s="287">
        <f t="shared" si="29"/>
        <v>30</v>
      </c>
      <c r="I141" s="287">
        <f t="shared" si="30"/>
        <v>0</v>
      </c>
      <c r="J141" s="287">
        <f t="shared" si="31"/>
        <v>30</v>
      </c>
      <c r="K141" s="288">
        <f t="shared" si="32"/>
        <v>0</v>
      </c>
      <c r="L141" s="190">
        <v>30</v>
      </c>
      <c r="M141" s="185"/>
      <c r="N141" s="185">
        <v>30</v>
      </c>
      <c r="O141" s="181"/>
      <c r="P141" s="187"/>
      <c r="Q141" s="185"/>
      <c r="R141" s="185"/>
      <c r="S141" s="181"/>
      <c r="T141" s="216"/>
      <c r="U141" s="185"/>
      <c r="V141" s="185"/>
      <c r="W141" s="181"/>
      <c r="X141" s="187"/>
      <c r="Y141" s="185"/>
      <c r="Z141" s="185"/>
      <c r="AA141" s="181"/>
      <c r="AB141" s="187"/>
      <c r="AC141" s="185"/>
      <c r="AD141" s="185"/>
      <c r="AE141" s="181"/>
      <c r="AF141" s="190"/>
      <c r="AG141" s="185"/>
      <c r="AH141" s="185"/>
      <c r="AI141" s="181"/>
      <c r="AJ141" s="190"/>
      <c r="AK141" s="185"/>
      <c r="AL141" s="185"/>
      <c r="AM141" s="181"/>
    </row>
    <row r="142" spans="1:49" ht="18" customHeight="1" x14ac:dyDescent="0.25">
      <c r="A142" s="84" t="s">
        <v>44</v>
      </c>
      <c r="B142" s="519" t="s">
        <v>99</v>
      </c>
      <c r="C142" s="520"/>
      <c r="D142" s="215"/>
      <c r="E142" s="192">
        <v>2</v>
      </c>
      <c r="F142" s="181">
        <v>3</v>
      </c>
      <c r="G142" s="98">
        <f t="shared" si="33"/>
        <v>30</v>
      </c>
      <c r="H142" s="287">
        <f t="shared" si="29"/>
        <v>15</v>
      </c>
      <c r="I142" s="287">
        <f t="shared" si="30"/>
        <v>0</v>
      </c>
      <c r="J142" s="287">
        <f t="shared" si="31"/>
        <v>15</v>
      </c>
      <c r="K142" s="288">
        <f t="shared" si="32"/>
        <v>0</v>
      </c>
      <c r="L142" s="190"/>
      <c r="M142" s="185"/>
      <c r="N142" s="185"/>
      <c r="O142" s="181"/>
      <c r="P142" s="187">
        <v>15</v>
      </c>
      <c r="Q142" s="185"/>
      <c r="R142" s="185">
        <v>15</v>
      </c>
      <c r="S142" s="181"/>
      <c r="T142" s="187"/>
      <c r="U142" s="185"/>
      <c r="V142" s="185"/>
      <c r="W142" s="181"/>
      <c r="X142" s="187"/>
      <c r="Y142" s="185"/>
      <c r="Z142" s="185"/>
      <c r="AA142" s="181"/>
      <c r="AB142" s="187"/>
      <c r="AC142" s="185"/>
      <c r="AD142" s="185"/>
      <c r="AE142" s="181"/>
      <c r="AF142" s="187"/>
      <c r="AG142" s="185"/>
      <c r="AH142" s="185"/>
      <c r="AI142" s="181"/>
      <c r="AJ142" s="187"/>
      <c r="AK142" s="185"/>
      <c r="AL142" s="185"/>
      <c r="AM142" s="181"/>
      <c r="AR142" s="363">
        <v>30</v>
      </c>
    </row>
    <row r="143" spans="1:49" ht="18" customHeight="1" x14ac:dyDescent="0.25">
      <c r="A143" s="84" t="s">
        <v>45</v>
      </c>
      <c r="B143" s="519" t="s">
        <v>320</v>
      </c>
      <c r="C143" s="520"/>
      <c r="D143" s="215">
        <v>2</v>
      </c>
      <c r="E143" s="192">
        <v>4</v>
      </c>
      <c r="F143" s="181">
        <v>10</v>
      </c>
      <c r="G143" s="98">
        <f t="shared" si="33"/>
        <v>105</v>
      </c>
      <c r="H143" s="287">
        <f t="shared" si="29"/>
        <v>45</v>
      </c>
      <c r="I143" s="287">
        <f t="shared" si="30"/>
        <v>15</v>
      </c>
      <c r="J143" s="287">
        <f t="shared" si="31"/>
        <v>15</v>
      </c>
      <c r="K143" s="288">
        <f t="shared" si="32"/>
        <v>30</v>
      </c>
      <c r="L143" s="190"/>
      <c r="M143" s="185"/>
      <c r="N143" s="185"/>
      <c r="O143" s="181"/>
      <c r="P143" s="186">
        <v>30</v>
      </c>
      <c r="Q143" s="185">
        <v>15</v>
      </c>
      <c r="R143" s="185"/>
      <c r="S143" s="181">
        <v>15</v>
      </c>
      <c r="T143" s="217">
        <v>15</v>
      </c>
      <c r="U143" s="185"/>
      <c r="V143" s="185">
        <v>15</v>
      </c>
      <c r="W143" s="181">
        <v>15</v>
      </c>
      <c r="X143" s="187"/>
      <c r="Y143" s="185"/>
      <c r="Z143" s="185"/>
      <c r="AA143" s="181"/>
      <c r="AB143" s="187"/>
      <c r="AC143" s="185"/>
      <c r="AD143" s="185"/>
      <c r="AE143" s="181"/>
      <c r="AF143" s="187"/>
      <c r="AG143" s="185"/>
      <c r="AH143" s="185"/>
      <c r="AI143" s="181"/>
      <c r="AJ143" s="187"/>
      <c r="AK143" s="185"/>
      <c r="AL143" s="185"/>
      <c r="AM143" s="181"/>
      <c r="AO143" s="367"/>
      <c r="AR143" s="363">
        <v>105</v>
      </c>
    </row>
    <row r="144" spans="1:49" ht="18" customHeight="1" x14ac:dyDescent="0.25">
      <c r="A144" s="84" t="s">
        <v>46</v>
      </c>
      <c r="B144" s="327" t="s">
        <v>288</v>
      </c>
      <c r="C144" s="328"/>
      <c r="D144" s="215">
        <v>1</v>
      </c>
      <c r="E144" s="192">
        <v>1</v>
      </c>
      <c r="F144" s="181">
        <v>2</v>
      </c>
      <c r="G144" s="98">
        <f t="shared" ref="G144" si="37">SUM(H144:K144)</f>
        <v>30</v>
      </c>
      <c r="H144" s="287">
        <f t="shared" si="29"/>
        <v>15</v>
      </c>
      <c r="I144" s="287">
        <f t="shared" si="30"/>
        <v>0</v>
      </c>
      <c r="J144" s="287">
        <f t="shared" si="31"/>
        <v>0</v>
      </c>
      <c r="K144" s="288">
        <f t="shared" si="32"/>
        <v>15</v>
      </c>
      <c r="L144" s="190"/>
      <c r="M144" s="185"/>
      <c r="N144" s="185"/>
      <c r="O144" s="181"/>
      <c r="P144" s="187"/>
      <c r="Q144" s="185"/>
      <c r="R144" s="185"/>
      <c r="S144" s="181"/>
      <c r="T144" s="187"/>
      <c r="U144" s="185"/>
      <c r="V144" s="185"/>
      <c r="W144" s="181"/>
      <c r="X144" s="187"/>
      <c r="Y144" s="185"/>
      <c r="Z144" s="185"/>
      <c r="AA144" s="181"/>
      <c r="AB144" s="187"/>
      <c r="AC144" s="185"/>
      <c r="AD144" s="185"/>
      <c r="AE144" s="181"/>
      <c r="AF144" s="217">
        <v>15</v>
      </c>
      <c r="AG144" s="185"/>
      <c r="AH144" s="185"/>
      <c r="AI144" s="181">
        <v>15</v>
      </c>
      <c r="AJ144" s="187"/>
      <c r="AK144" s="185"/>
      <c r="AL144" s="185"/>
      <c r="AM144" s="181"/>
      <c r="AO144" s="367"/>
      <c r="AR144" s="363">
        <v>30</v>
      </c>
    </row>
    <row r="145" spans="1:45" ht="18" customHeight="1" x14ac:dyDescent="0.25">
      <c r="A145" s="84" t="s">
        <v>66</v>
      </c>
      <c r="B145" s="517" t="s">
        <v>83</v>
      </c>
      <c r="C145" s="535"/>
      <c r="D145" s="215">
        <v>2</v>
      </c>
      <c r="E145" s="192">
        <v>4</v>
      </c>
      <c r="F145" s="181">
        <v>10</v>
      </c>
      <c r="G145" s="98">
        <f t="shared" si="33"/>
        <v>105</v>
      </c>
      <c r="H145" s="287">
        <f t="shared" si="29"/>
        <v>45</v>
      </c>
      <c r="I145" s="287">
        <f t="shared" si="30"/>
        <v>0</v>
      </c>
      <c r="J145" s="287">
        <f t="shared" si="31"/>
        <v>30</v>
      </c>
      <c r="K145" s="288">
        <f t="shared" si="32"/>
        <v>30</v>
      </c>
      <c r="L145" s="190"/>
      <c r="M145" s="185"/>
      <c r="N145" s="185"/>
      <c r="O145" s="181"/>
      <c r="P145" s="187"/>
      <c r="Q145" s="185"/>
      <c r="R145" s="185"/>
      <c r="S145" s="181"/>
      <c r="T145" s="186">
        <v>30</v>
      </c>
      <c r="U145" s="185"/>
      <c r="V145" s="185">
        <v>15</v>
      </c>
      <c r="W145" s="181">
        <v>15</v>
      </c>
      <c r="X145" s="217">
        <v>15</v>
      </c>
      <c r="Y145" s="185"/>
      <c r="Z145" s="185">
        <v>15</v>
      </c>
      <c r="AA145" s="181">
        <v>15</v>
      </c>
      <c r="AB145" s="187"/>
      <c r="AC145" s="185"/>
      <c r="AD145" s="185"/>
      <c r="AE145" s="181"/>
      <c r="AF145" s="187"/>
      <c r="AG145" s="185"/>
      <c r="AH145" s="185"/>
      <c r="AI145" s="181"/>
      <c r="AJ145" s="187"/>
      <c r="AK145" s="185"/>
      <c r="AL145" s="185"/>
      <c r="AM145" s="181"/>
      <c r="AR145" s="363">
        <v>105</v>
      </c>
    </row>
    <row r="146" spans="1:45" ht="18" customHeight="1" x14ac:dyDescent="0.25">
      <c r="A146" s="84" t="s">
        <v>67</v>
      </c>
      <c r="B146" s="519" t="s">
        <v>84</v>
      </c>
      <c r="C146" s="520"/>
      <c r="D146" s="191">
        <v>2</v>
      </c>
      <c r="E146" s="192">
        <v>4</v>
      </c>
      <c r="F146" s="181">
        <v>10</v>
      </c>
      <c r="G146" s="98">
        <f t="shared" si="33"/>
        <v>105</v>
      </c>
      <c r="H146" s="287">
        <f t="shared" si="29"/>
        <v>60</v>
      </c>
      <c r="I146" s="287">
        <f t="shared" si="30"/>
        <v>15</v>
      </c>
      <c r="J146" s="287">
        <f t="shared" si="31"/>
        <v>0</v>
      </c>
      <c r="K146" s="288">
        <f t="shared" si="32"/>
        <v>30</v>
      </c>
      <c r="L146" s="190"/>
      <c r="M146" s="185"/>
      <c r="N146" s="185"/>
      <c r="O146" s="181"/>
      <c r="P146" s="106">
        <v>15</v>
      </c>
      <c r="Q146" s="185"/>
      <c r="R146" s="185"/>
      <c r="S146" s="181"/>
      <c r="T146" s="186">
        <v>15</v>
      </c>
      <c r="U146" s="185">
        <v>15</v>
      </c>
      <c r="V146" s="185"/>
      <c r="W146" s="181">
        <v>15</v>
      </c>
      <c r="X146" s="186">
        <v>30</v>
      </c>
      <c r="Y146" s="185"/>
      <c r="Z146" s="185"/>
      <c r="AA146" s="181">
        <v>15</v>
      </c>
      <c r="AB146" s="187"/>
      <c r="AC146" s="185"/>
      <c r="AD146" s="185"/>
      <c r="AE146" s="181"/>
      <c r="AF146" s="187"/>
      <c r="AG146" s="185"/>
      <c r="AH146" s="185"/>
      <c r="AI146" s="181"/>
      <c r="AJ146" s="187"/>
      <c r="AK146" s="185"/>
      <c r="AL146" s="185"/>
      <c r="AM146" s="181"/>
    </row>
    <row r="147" spans="1:45" ht="18" customHeight="1" x14ac:dyDescent="0.25">
      <c r="A147" s="84" t="s">
        <v>68</v>
      </c>
      <c r="B147" s="519" t="s">
        <v>107</v>
      </c>
      <c r="C147" s="520"/>
      <c r="D147" s="191">
        <v>1</v>
      </c>
      <c r="E147" s="192">
        <v>1</v>
      </c>
      <c r="F147" s="181">
        <v>6</v>
      </c>
      <c r="G147" s="98">
        <f t="shared" si="33"/>
        <v>60</v>
      </c>
      <c r="H147" s="287">
        <f t="shared" si="29"/>
        <v>30</v>
      </c>
      <c r="I147" s="287">
        <f t="shared" si="30"/>
        <v>0</v>
      </c>
      <c r="J147" s="287">
        <f t="shared" si="31"/>
        <v>30</v>
      </c>
      <c r="K147" s="288">
        <f t="shared" si="32"/>
        <v>0</v>
      </c>
      <c r="L147" s="190"/>
      <c r="M147" s="185"/>
      <c r="N147" s="185"/>
      <c r="O147" s="181"/>
      <c r="P147" s="187"/>
      <c r="Q147" s="185"/>
      <c r="R147" s="185"/>
      <c r="S147" s="181"/>
      <c r="T147" s="186">
        <v>30</v>
      </c>
      <c r="U147" s="185"/>
      <c r="V147" s="185">
        <v>30</v>
      </c>
      <c r="W147" s="181"/>
      <c r="X147" s="187"/>
      <c r="Y147" s="185"/>
      <c r="Z147" s="185"/>
      <c r="AA147" s="181"/>
      <c r="AB147" s="187"/>
      <c r="AC147" s="185"/>
      <c r="AD147" s="185"/>
      <c r="AE147" s="181"/>
      <c r="AF147" s="187"/>
      <c r="AG147" s="185"/>
      <c r="AH147" s="185"/>
      <c r="AI147" s="181"/>
      <c r="AJ147" s="187"/>
      <c r="AK147" s="185"/>
      <c r="AL147" s="185"/>
      <c r="AM147" s="181"/>
    </row>
    <row r="148" spans="1:45" ht="18" customHeight="1" x14ac:dyDescent="0.25">
      <c r="A148" s="84" t="s">
        <v>69</v>
      </c>
      <c r="B148" s="519" t="s">
        <v>85</v>
      </c>
      <c r="C148" s="520"/>
      <c r="D148" s="191">
        <v>1</v>
      </c>
      <c r="E148" s="192">
        <v>1</v>
      </c>
      <c r="F148" s="181">
        <v>4</v>
      </c>
      <c r="G148" s="98">
        <f t="shared" si="33"/>
        <v>45</v>
      </c>
      <c r="H148" s="287">
        <f t="shared" si="29"/>
        <v>15</v>
      </c>
      <c r="I148" s="287">
        <f t="shared" si="30"/>
        <v>0</v>
      </c>
      <c r="J148" s="287">
        <f t="shared" si="31"/>
        <v>0</v>
      </c>
      <c r="K148" s="288">
        <f t="shared" si="32"/>
        <v>30</v>
      </c>
      <c r="L148" s="190"/>
      <c r="M148" s="185"/>
      <c r="N148" s="185"/>
      <c r="O148" s="181"/>
      <c r="P148" s="187"/>
      <c r="Q148" s="185"/>
      <c r="R148" s="185"/>
      <c r="S148" s="181"/>
      <c r="T148" s="187"/>
      <c r="U148" s="185"/>
      <c r="V148" s="185"/>
      <c r="W148" s="181"/>
      <c r="X148" s="186">
        <v>15</v>
      </c>
      <c r="Y148" s="185"/>
      <c r="Z148" s="185"/>
      <c r="AA148" s="181">
        <v>30</v>
      </c>
      <c r="AB148" s="187"/>
      <c r="AC148" s="185"/>
      <c r="AD148" s="185"/>
      <c r="AE148" s="181"/>
      <c r="AF148" s="187"/>
      <c r="AG148" s="185"/>
      <c r="AH148" s="185"/>
      <c r="AI148" s="181"/>
      <c r="AJ148" s="187"/>
      <c r="AK148" s="185"/>
      <c r="AL148" s="185"/>
      <c r="AM148" s="181"/>
      <c r="AO148" s="367"/>
    </row>
    <row r="149" spans="1:45" ht="18" customHeight="1" x14ac:dyDescent="0.25">
      <c r="A149" s="84" t="s">
        <v>70</v>
      </c>
      <c r="B149" s="309" t="s">
        <v>275</v>
      </c>
      <c r="C149" s="310"/>
      <c r="D149" s="191"/>
      <c r="E149" s="192">
        <v>1</v>
      </c>
      <c r="F149" s="181">
        <v>1</v>
      </c>
      <c r="G149" s="98">
        <f t="shared" ref="G149" si="38">SUM(H149:K149)</f>
        <v>15</v>
      </c>
      <c r="H149" s="287">
        <f t="shared" si="29"/>
        <v>15</v>
      </c>
      <c r="I149" s="287">
        <f t="shared" si="30"/>
        <v>0</v>
      </c>
      <c r="J149" s="287">
        <f t="shared" si="31"/>
        <v>0</v>
      </c>
      <c r="K149" s="288">
        <f t="shared" si="32"/>
        <v>0</v>
      </c>
      <c r="L149" s="190"/>
      <c r="M149" s="185"/>
      <c r="N149" s="185"/>
      <c r="O149" s="181"/>
      <c r="P149" s="187">
        <v>15</v>
      </c>
      <c r="Q149" s="185"/>
      <c r="R149" s="185"/>
      <c r="S149" s="181"/>
      <c r="T149" s="187"/>
      <c r="U149" s="185"/>
      <c r="V149" s="185"/>
      <c r="W149" s="181"/>
      <c r="X149" s="106"/>
      <c r="Y149" s="185"/>
      <c r="Z149" s="185"/>
      <c r="AA149" s="181"/>
      <c r="AB149" s="187"/>
      <c r="AC149" s="185"/>
      <c r="AD149" s="185"/>
      <c r="AE149" s="181"/>
      <c r="AF149" s="187"/>
      <c r="AG149" s="185"/>
      <c r="AH149" s="185"/>
      <c r="AI149" s="181"/>
      <c r="AJ149" s="187"/>
      <c r="AK149" s="185"/>
      <c r="AL149" s="185"/>
      <c r="AM149" s="181"/>
      <c r="AO149" s="367"/>
      <c r="AS149" s="363">
        <v>15</v>
      </c>
    </row>
    <row r="150" spans="1:45" ht="18" customHeight="1" x14ac:dyDescent="0.25">
      <c r="A150" s="84" t="s">
        <v>71</v>
      </c>
      <c r="B150" s="519" t="s">
        <v>331</v>
      </c>
      <c r="C150" s="520"/>
      <c r="D150" s="191"/>
      <c r="E150" s="362">
        <v>1</v>
      </c>
      <c r="F150" s="181">
        <v>3</v>
      </c>
      <c r="G150" s="98">
        <f t="shared" si="33"/>
        <v>30</v>
      </c>
      <c r="H150" s="287">
        <f t="shared" si="29"/>
        <v>15</v>
      </c>
      <c r="I150" s="287">
        <f t="shared" si="30"/>
        <v>15</v>
      </c>
      <c r="J150" s="287">
        <f t="shared" si="31"/>
        <v>0</v>
      </c>
      <c r="K150" s="288">
        <f t="shared" si="32"/>
        <v>0</v>
      </c>
      <c r="L150" s="190"/>
      <c r="M150" s="185"/>
      <c r="N150" s="185"/>
      <c r="O150" s="181"/>
      <c r="P150" s="187"/>
      <c r="Q150" s="185"/>
      <c r="R150" s="185"/>
      <c r="S150" s="181"/>
      <c r="T150" s="187">
        <v>15</v>
      </c>
      <c r="U150" s="185">
        <v>15</v>
      </c>
      <c r="V150" s="185"/>
      <c r="W150" s="181"/>
      <c r="X150" s="106"/>
      <c r="Y150" s="185"/>
      <c r="Z150" s="185"/>
      <c r="AA150" s="181"/>
      <c r="AB150" s="187"/>
      <c r="AC150" s="185"/>
      <c r="AD150" s="185"/>
      <c r="AE150" s="181"/>
      <c r="AF150" s="187"/>
      <c r="AG150" s="185"/>
      <c r="AH150" s="185"/>
      <c r="AI150" s="181"/>
      <c r="AJ150" s="187"/>
      <c r="AK150" s="185"/>
      <c r="AL150" s="185"/>
      <c r="AM150" s="181"/>
      <c r="AO150" s="367"/>
      <c r="AS150" s="363">
        <v>30</v>
      </c>
    </row>
    <row r="151" spans="1:45" ht="18" customHeight="1" x14ac:dyDescent="0.25">
      <c r="A151" s="84" t="s">
        <v>72</v>
      </c>
      <c r="B151" s="304" t="s">
        <v>285</v>
      </c>
      <c r="C151" s="305"/>
      <c r="D151" s="191">
        <v>1</v>
      </c>
      <c r="E151" s="192">
        <v>1</v>
      </c>
      <c r="F151" s="181">
        <v>3</v>
      </c>
      <c r="G151" s="98">
        <f t="shared" ref="G151" si="39">SUM(H151:K151)</f>
        <v>30</v>
      </c>
      <c r="H151" s="287">
        <f t="shared" si="29"/>
        <v>15</v>
      </c>
      <c r="I151" s="287">
        <f t="shared" si="30"/>
        <v>0</v>
      </c>
      <c r="J151" s="287">
        <f t="shared" si="31"/>
        <v>0</v>
      </c>
      <c r="K151" s="288">
        <f t="shared" si="32"/>
        <v>15</v>
      </c>
      <c r="L151" s="190"/>
      <c r="M151" s="185"/>
      <c r="N151" s="185"/>
      <c r="O151" s="181"/>
      <c r="P151" s="187"/>
      <c r="Q151" s="185"/>
      <c r="R151" s="185"/>
      <c r="S151" s="181"/>
      <c r="T151" s="187"/>
      <c r="U151" s="185"/>
      <c r="V151" s="185"/>
      <c r="W151" s="181"/>
      <c r="X151" s="186">
        <v>15</v>
      </c>
      <c r="Y151" s="185"/>
      <c r="Z151" s="185"/>
      <c r="AA151" s="181">
        <v>15</v>
      </c>
      <c r="AB151" s="187"/>
      <c r="AC151" s="185"/>
      <c r="AD151" s="185"/>
      <c r="AE151" s="181"/>
      <c r="AF151" s="187"/>
      <c r="AG151" s="185"/>
      <c r="AH151" s="185"/>
      <c r="AI151" s="181"/>
      <c r="AJ151" s="187"/>
      <c r="AK151" s="185"/>
      <c r="AL151" s="185"/>
      <c r="AM151" s="181"/>
      <c r="AO151" s="367"/>
      <c r="AS151" s="363">
        <v>30</v>
      </c>
    </row>
    <row r="152" spans="1:45" ht="18" customHeight="1" x14ac:dyDescent="0.25">
      <c r="A152" s="84" t="s">
        <v>89</v>
      </c>
      <c r="B152" s="304" t="s">
        <v>290</v>
      </c>
      <c r="C152" s="305"/>
      <c r="D152" s="191"/>
      <c r="E152" s="192">
        <v>2</v>
      </c>
      <c r="F152" s="181">
        <v>2</v>
      </c>
      <c r="G152" s="98">
        <f t="shared" ref="G152:G165" si="40">SUM(H152:K152)</f>
        <v>30</v>
      </c>
      <c r="H152" s="287">
        <f t="shared" si="29"/>
        <v>15</v>
      </c>
      <c r="I152" s="287">
        <f t="shared" si="30"/>
        <v>0</v>
      </c>
      <c r="J152" s="287">
        <f t="shared" si="31"/>
        <v>0</v>
      </c>
      <c r="K152" s="288">
        <f t="shared" si="32"/>
        <v>15</v>
      </c>
      <c r="L152" s="190"/>
      <c r="M152" s="185"/>
      <c r="N152" s="185"/>
      <c r="O152" s="181"/>
      <c r="P152" s="187"/>
      <c r="Q152" s="185"/>
      <c r="R152" s="185"/>
      <c r="S152" s="181"/>
      <c r="T152" s="187"/>
      <c r="U152" s="185"/>
      <c r="V152" s="185"/>
      <c r="W152" s="181"/>
      <c r="X152" s="187"/>
      <c r="Y152" s="185"/>
      <c r="Z152" s="185"/>
      <c r="AA152" s="181"/>
      <c r="AB152" s="187">
        <v>15</v>
      </c>
      <c r="AC152" s="185"/>
      <c r="AD152" s="185"/>
      <c r="AE152" s="181">
        <v>15</v>
      </c>
      <c r="AF152" s="187"/>
      <c r="AG152" s="185"/>
      <c r="AH152" s="185"/>
      <c r="AI152" s="181"/>
      <c r="AJ152" s="187"/>
      <c r="AK152" s="185"/>
      <c r="AL152" s="185"/>
      <c r="AM152" s="181"/>
      <c r="AO152" s="367"/>
      <c r="AS152" s="363">
        <v>30</v>
      </c>
    </row>
    <row r="153" spans="1:45" ht="18" customHeight="1" x14ac:dyDescent="0.25">
      <c r="A153" s="84" t="s">
        <v>90</v>
      </c>
      <c r="B153" s="519" t="s">
        <v>280</v>
      </c>
      <c r="C153" s="520"/>
      <c r="D153" s="191"/>
      <c r="E153" s="362">
        <v>1</v>
      </c>
      <c r="F153" s="181">
        <v>2</v>
      </c>
      <c r="G153" s="98">
        <f t="shared" si="40"/>
        <v>30</v>
      </c>
      <c r="H153" s="287">
        <f t="shared" si="29"/>
        <v>15</v>
      </c>
      <c r="I153" s="287">
        <f t="shared" si="30"/>
        <v>15</v>
      </c>
      <c r="J153" s="287">
        <f t="shared" si="31"/>
        <v>0</v>
      </c>
      <c r="K153" s="288">
        <f t="shared" si="32"/>
        <v>0</v>
      </c>
      <c r="L153" s="190"/>
      <c r="M153" s="185"/>
      <c r="N153" s="185"/>
      <c r="O153" s="181"/>
      <c r="P153" s="187"/>
      <c r="Q153" s="185"/>
      <c r="R153" s="185"/>
      <c r="S153" s="181"/>
      <c r="T153" s="187"/>
      <c r="U153" s="185"/>
      <c r="V153" s="185"/>
      <c r="W153" s="181"/>
      <c r="X153" s="106">
        <v>15</v>
      </c>
      <c r="Y153" s="185">
        <v>15</v>
      </c>
      <c r="Z153" s="185"/>
      <c r="AA153" s="181"/>
      <c r="AB153" s="187"/>
      <c r="AC153" s="185"/>
      <c r="AD153" s="185"/>
      <c r="AE153" s="181"/>
      <c r="AF153" s="187"/>
      <c r="AG153" s="185"/>
      <c r="AH153" s="185"/>
      <c r="AI153" s="181"/>
      <c r="AJ153" s="187"/>
      <c r="AK153" s="185"/>
      <c r="AL153" s="185"/>
      <c r="AM153" s="181"/>
      <c r="AS153" s="363">
        <v>30</v>
      </c>
    </row>
    <row r="154" spans="1:45" ht="18" customHeight="1" x14ac:dyDescent="0.25">
      <c r="A154" s="84" t="s">
        <v>93</v>
      </c>
      <c r="B154" s="304" t="s">
        <v>281</v>
      </c>
      <c r="C154" s="305"/>
      <c r="D154" s="191">
        <v>1</v>
      </c>
      <c r="E154" s="192">
        <v>1</v>
      </c>
      <c r="F154" s="181">
        <v>3</v>
      </c>
      <c r="G154" s="98">
        <f t="shared" si="40"/>
        <v>45</v>
      </c>
      <c r="H154" s="287">
        <f t="shared" si="29"/>
        <v>30</v>
      </c>
      <c r="I154" s="287">
        <f t="shared" si="30"/>
        <v>0</v>
      </c>
      <c r="J154" s="287">
        <f t="shared" si="31"/>
        <v>0</v>
      </c>
      <c r="K154" s="288">
        <f t="shared" si="32"/>
        <v>15</v>
      </c>
      <c r="L154" s="190"/>
      <c r="M154" s="185"/>
      <c r="N154" s="185"/>
      <c r="O154" s="181"/>
      <c r="P154" s="187"/>
      <c r="Q154" s="185"/>
      <c r="R154" s="185"/>
      <c r="S154" s="181"/>
      <c r="T154" s="187"/>
      <c r="U154" s="185"/>
      <c r="V154" s="185"/>
      <c r="W154" s="181"/>
      <c r="X154" s="106"/>
      <c r="Y154" s="185"/>
      <c r="Z154" s="185"/>
      <c r="AA154" s="181"/>
      <c r="AB154" s="186">
        <v>30</v>
      </c>
      <c r="AC154" s="185"/>
      <c r="AD154" s="185"/>
      <c r="AE154" s="181">
        <v>15</v>
      </c>
      <c r="AF154" s="187"/>
      <c r="AG154" s="185"/>
      <c r="AH154" s="185"/>
      <c r="AI154" s="181"/>
      <c r="AJ154" s="187"/>
      <c r="AK154" s="185"/>
      <c r="AL154" s="185"/>
      <c r="AM154" s="181"/>
      <c r="AS154" s="363">
        <v>45</v>
      </c>
    </row>
    <row r="155" spans="1:45" ht="18" customHeight="1" x14ac:dyDescent="0.25">
      <c r="A155" s="84" t="s">
        <v>100</v>
      </c>
      <c r="B155" s="519" t="s">
        <v>289</v>
      </c>
      <c r="C155" s="520"/>
      <c r="D155" s="191"/>
      <c r="E155" s="192">
        <v>2</v>
      </c>
      <c r="F155" s="181">
        <v>3</v>
      </c>
      <c r="G155" s="98">
        <f t="shared" si="40"/>
        <v>30</v>
      </c>
      <c r="H155" s="287">
        <f t="shared" si="29"/>
        <v>15</v>
      </c>
      <c r="I155" s="287">
        <f t="shared" si="30"/>
        <v>0</v>
      </c>
      <c r="J155" s="287">
        <f t="shared" si="31"/>
        <v>0</v>
      </c>
      <c r="K155" s="288">
        <f t="shared" si="32"/>
        <v>15</v>
      </c>
      <c r="L155" s="190"/>
      <c r="M155" s="185"/>
      <c r="N155" s="185"/>
      <c r="O155" s="181"/>
      <c r="P155" s="187"/>
      <c r="Q155" s="185"/>
      <c r="R155" s="185"/>
      <c r="S155" s="181"/>
      <c r="T155" s="187"/>
      <c r="U155" s="185"/>
      <c r="V155" s="185"/>
      <c r="W155" s="181"/>
      <c r="X155" s="187">
        <v>15</v>
      </c>
      <c r="Y155" s="185"/>
      <c r="Z155" s="185"/>
      <c r="AA155" s="181">
        <v>15</v>
      </c>
      <c r="AB155" s="187"/>
      <c r="AC155" s="185"/>
      <c r="AD155" s="185"/>
      <c r="AE155" s="181"/>
      <c r="AF155" s="187"/>
      <c r="AG155" s="185"/>
      <c r="AH155" s="185"/>
      <c r="AI155" s="181"/>
      <c r="AJ155" s="187"/>
      <c r="AK155" s="185"/>
      <c r="AL155" s="185"/>
      <c r="AM155" s="181"/>
    </row>
    <row r="156" spans="1:45" ht="18" customHeight="1" x14ac:dyDescent="0.25">
      <c r="A156" s="84" t="s">
        <v>298</v>
      </c>
      <c r="B156" s="519" t="s">
        <v>86</v>
      </c>
      <c r="C156" s="520"/>
      <c r="D156" s="191"/>
      <c r="E156" s="192">
        <v>2</v>
      </c>
      <c r="F156" s="181">
        <v>3</v>
      </c>
      <c r="G156" s="98">
        <f t="shared" si="40"/>
        <v>45</v>
      </c>
      <c r="H156" s="287">
        <f t="shared" si="29"/>
        <v>15</v>
      </c>
      <c r="I156" s="287">
        <f t="shared" si="30"/>
        <v>0</v>
      </c>
      <c r="J156" s="287">
        <f t="shared" si="31"/>
        <v>0</v>
      </c>
      <c r="K156" s="288">
        <f t="shared" si="32"/>
        <v>30</v>
      </c>
      <c r="L156" s="190">
        <v>15</v>
      </c>
      <c r="M156" s="185"/>
      <c r="N156" s="185"/>
      <c r="O156" s="181">
        <v>30</v>
      </c>
      <c r="P156" s="187"/>
      <c r="Q156" s="185"/>
      <c r="R156" s="185"/>
      <c r="S156" s="181"/>
      <c r="T156" s="187"/>
      <c r="U156" s="185"/>
      <c r="V156" s="185"/>
      <c r="W156" s="181"/>
      <c r="X156" s="187"/>
      <c r="Y156" s="185"/>
      <c r="Z156" s="185"/>
      <c r="AA156" s="181"/>
      <c r="AB156" s="187"/>
      <c r="AC156" s="185"/>
      <c r="AD156" s="185"/>
      <c r="AE156" s="181"/>
      <c r="AF156" s="187"/>
      <c r="AG156" s="185"/>
      <c r="AH156" s="185"/>
      <c r="AI156" s="181"/>
      <c r="AJ156" s="187"/>
      <c r="AK156" s="185"/>
      <c r="AL156" s="185"/>
      <c r="AM156" s="181"/>
    </row>
    <row r="157" spans="1:45" ht="18" customHeight="1" x14ac:dyDescent="0.25">
      <c r="A157" s="84" t="s">
        <v>300</v>
      </c>
      <c r="B157" s="519" t="s">
        <v>87</v>
      </c>
      <c r="C157" s="520"/>
      <c r="D157" s="191">
        <v>1</v>
      </c>
      <c r="E157" s="192">
        <v>1</v>
      </c>
      <c r="F157" s="181">
        <v>4</v>
      </c>
      <c r="G157" s="98">
        <f t="shared" si="40"/>
        <v>45</v>
      </c>
      <c r="H157" s="287">
        <f t="shared" si="29"/>
        <v>15</v>
      </c>
      <c r="I157" s="287">
        <f t="shared" si="30"/>
        <v>0</v>
      </c>
      <c r="J157" s="287">
        <f t="shared" si="31"/>
        <v>0</v>
      </c>
      <c r="K157" s="288">
        <f t="shared" si="32"/>
        <v>30</v>
      </c>
      <c r="L157" s="190"/>
      <c r="M157" s="185"/>
      <c r="N157" s="185"/>
      <c r="O157" s="181"/>
      <c r="P157" s="186">
        <v>15</v>
      </c>
      <c r="Q157" s="185"/>
      <c r="R157" s="185"/>
      <c r="S157" s="181">
        <v>30</v>
      </c>
      <c r="T157" s="187"/>
      <c r="U157" s="185"/>
      <c r="V157" s="185"/>
      <c r="W157" s="181"/>
      <c r="X157" s="187"/>
      <c r="Y157" s="185"/>
      <c r="Z157" s="185"/>
      <c r="AA157" s="181"/>
      <c r="AB157" s="187"/>
      <c r="AC157" s="185"/>
      <c r="AD157" s="185"/>
      <c r="AE157" s="181"/>
      <c r="AF157" s="187"/>
      <c r="AG157" s="185"/>
      <c r="AH157" s="185"/>
      <c r="AI157" s="181"/>
      <c r="AJ157" s="187"/>
      <c r="AK157" s="185"/>
      <c r="AL157" s="185"/>
      <c r="AM157" s="181"/>
    </row>
    <row r="158" spans="1:45" ht="18" customHeight="1" x14ac:dyDescent="0.25">
      <c r="A158" s="84" t="s">
        <v>301</v>
      </c>
      <c r="B158" s="304" t="s">
        <v>278</v>
      </c>
      <c r="C158" s="305"/>
      <c r="D158" s="191"/>
      <c r="E158" s="192">
        <v>2</v>
      </c>
      <c r="F158" s="181">
        <v>2</v>
      </c>
      <c r="G158" s="98">
        <f t="shared" si="40"/>
        <v>30</v>
      </c>
      <c r="H158" s="287">
        <f t="shared" si="29"/>
        <v>15</v>
      </c>
      <c r="I158" s="287">
        <f t="shared" si="30"/>
        <v>0</v>
      </c>
      <c r="J158" s="287">
        <f t="shared" si="31"/>
        <v>0</v>
      </c>
      <c r="K158" s="288">
        <f t="shared" si="32"/>
        <v>15</v>
      </c>
      <c r="L158" s="187"/>
      <c r="M158" s="185"/>
      <c r="N158" s="185"/>
      <c r="O158" s="181"/>
      <c r="P158" s="187"/>
      <c r="Q158" s="185"/>
      <c r="R158" s="185"/>
      <c r="S158" s="181"/>
      <c r="T158" s="187"/>
      <c r="U158" s="185"/>
      <c r="V158" s="185"/>
      <c r="W158" s="181"/>
      <c r="X158" s="187"/>
      <c r="Y158" s="185"/>
      <c r="Z158" s="185"/>
      <c r="AA158" s="181"/>
      <c r="AB158" s="187"/>
      <c r="AC158" s="185"/>
      <c r="AD158" s="185"/>
      <c r="AE158" s="181"/>
      <c r="AF158" s="187">
        <v>15</v>
      </c>
      <c r="AG158" s="185"/>
      <c r="AH158" s="185"/>
      <c r="AI158" s="181">
        <v>15</v>
      </c>
      <c r="AJ158" s="187"/>
      <c r="AK158" s="185"/>
      <c r="AL158" s="185"/>
      <c r="AM158" s="181"/>
    </row>
    <row r="159" spans="1:45" ht="18" customHeight="1" x14ac:dyDescent="0.25">
      <c r="A159" s="84" t="s">
        <v>302</v>
      </c>
      <c r="B159" s="519" t="s">
        <v>88</v>
      </c>
      <c r="C159" s="520"/>
      <c r="D159" s="191"/>
      <c r="E159" s="192">
        <v>1</v>
      </c>
      <c r="F159" s="181">
        <v>1</v>
      </c>
      <c r="G159" s="98">
        <f t="shared" si="40"/>
        <v>15</v>
      </c>
      <c r="H159" s="287">
        <f t="shared" si="29"/>
        <v>15</v>
      </c>
      <c r="I159" s="287">
        <f t="shared" si="30"/>
        <v>0</v>
      </c>
      <c r="J159" s="287">
        <f t="shared" si="31"/>
        <v>0</v>
      </c>
      <c r="K159" s="288">
        <f t="shared" si="32"/>
        <v>0</v>
      </c>
      <c r="L159" s="218"/>
      <c r="M159" s="218"/>
      <c r="N159" s="185"/>
      <c r="O159" s="181"/>
      <c r="P159" s="187">
        <v>15</v>
      </c>
      <c r="Q159" s="185"/>
      <c r="R159" s="185"/>
      <c r="S159" s="181"/>
      <c r="T159" s="185"/>
      <c r="U159" s="185"/>
      <c r="V159" s="185"/>
      <c r="W159" s="181"/>
      <c r="X159" s="187"/>
      <c r="Y159" s="185"/>
      <c r="Z159" s="185"/>
      <c r="AA159" s="181"/>
      <c r="AB159" s="187"/>
      <c r="AC159" s="185"/>
      <c r="AD159" s="185"/>
      <c r="AE159" s="181"/>
      <c r="AF159" s="187"/>
      <c r="AG159" s="185"/>
      <c r="AH159" s="185"/>
      <c r="AI159" s="181"/>
      <c r="AJ159" s="187"/>
      <c r="AK159" s="185"/>
      <c r="AL159" s="185"/>
      <c r="AM159" s="181"/>
      <c r="AO159" s="367"/>
    </row>
    <row r="160" spans="1:45" ht="18" customHeight="1" x14ac:dyDescent="0.25">
      <c r="A160" s="84" t="s">
        <v>303</v>
      </c>
      <c r="B160" s="519" t="s">
        <v>220</v>
      </c>
      <c r="C160" s="520"/>
      <c r="D160" s="191"/>
      <c r="E160" s="192">
        <v>4</v>
      </c>
      <c r="F160" s="181">
        <v>4</v>
      </c>
      <c r="G160" s="98">
        <f t="shared" si="40"/>
        <v>60</v>
      </c>
      <c r="H160" s="287">
        <f t="shared" si="29"/>
        <v>30</v>
      </c>
      <c r="I160" s="287">
        <f t="shared" si="30"/>
        <v>0</v>
      </c>
      <c r="J160" s="287">
        <f t="shared" si="31"/>
        <v>0</v>
      </c>
      <c r="K160" s="288">
        <f t="shared" si="32"/>
        <v>30</v>
      </c>
      <c r="L160" s="190"/>
      <c r="M160" s="185"/>
      <c r="N160" s="185"/>
      <c r="O160" s="181"/>
      <c r="P160" s="187"/>
      <c r="Q160" s="185"/>
      <c r="R160" s="185"/>
      <c r="S160" s="181"/>
      <c r="T160" s="187"/>
      <c r="U160" s="185"/>
      <c r="V160" s="185"/>
      <c r="W160" s="181"/>
      <c r="X160" s="187">
        <v>15</v>
      </c>
      <c r="Y160" s="185"/>
      <c r="Z160" s="185"/>
      <c r="AA160" s="181">
        <v>15</v>
      </c>
      <c r="AB160" s="187">
        <v>15</v>
      </c>
      <c r="AC160" s="185"/>
      <c r="AD160" s="185"/>
      <c r="AE160" s="181">
        <v>15</v>
      </c>
      <c r="AF160" s="187"/>
      <c r="AG160" s="185"/>
      <c r="AH160" s="185"/>
      <c r="AI160" s="181"/>
      <c r="AJ160" s="187"/>
      <c r="AK160" s="185"/>
      <c r="AL160" s="185"/>
      <c r="AM160" s="181"/>
      <c r="AO160" s="367"/>
    </row>
    <row r="161" spans="1:50" ht="18" customHeight="1" x14ac:dyDescent="0.25">
      <c r="A161" s="84" t="s">
        <v>304</v>
      </c>
      <c r="B161" s="304" t="s">
        <v>276</v>
      </c>
      <c r="C161" s="305"/>
      <c r="D161" s="191"/>
      <c r="E161" s="192">
        <v>4</v>
      </c>
      <c r="F161" s="181">
        <v>4</v>
      </c>
      <c r="G161" s="98">
        <f t="shared" si="40"/>
        <v>60</v>
      </c>
      <c r="H161" s="287">
        <f t="shared" si="29"/>
        <v>30</v>
      </c>
      <c r="I161" s="287">
        <f t="shared" si="30"/>
        <v>0</v>
      </c>
      <c r="J161" s="287">
        <f t="shared" si="31"/>
        <v>0</v>
      </c>
      <c r="K161" s="288">
        <f t="shared" si="32"/>
        <v>30</v>
      </c>
      <c r="L161" s="190"/>
      <c r="M161" s="185"/>
      <c r="N161" s="185"/>
      <c r="O161" s="181"/>
      <c r="P161" s="187"/>
      <c r="Q161" s="185"/>
      <c r="R161" s="185"/>
      <c r="S161" s="181"/>
      <c r="T161" s="187"/>
      <c r="U161" s="185"/>
      <c r="V161" s="185"/>
      <c r="W161" s="181"/>
      <c r="X161" s="187"/>
      <c r="Y161" s="185"/>
      <c r="Z161" s="185"/>
      <c r="AA161" s="181"/>
      <c r="AB161" s="187">
        <v>15</v>
      </c>
      <c r="AC161" s="185"/>
      <c r="AD161" s="185"/>
      <c r="AE161" s="181">
        <v>15</v>
      </c>
      <c r="AF161" s="187">
        <v>15</v>
      </c>
      <c r="AG161" s="185"/>
      <c r="AH161" s="185"/>
      <c r="AI161" s="181">
        <v>15</v>
      </c>
      <c r="AJ161" s="187"/>
      <c r="AK161" s="185"/>
      <c r="AL161" s="185"/>
      <c r="AM161" s="181"/>
      <c r="AO161" s="367"/>
    </row>
    <row r="162" spans="1:50" ht="18" customHeight="1" x14ac:dyDescent="0.25">
      <c r="A162" s="84" t="s">
        <v>309</v>
      </c>
      <c r="B162" s="219" t="s">
        <v>194</v>
      </c>
      <c r="C162" s="220"/>
      <c r="D162" s="191"/>
      <c r="E162" s="192">
        <v>1</v>
      </c>
      <c r="F162" s="181">
        <v>1</v>
      </c>
      <c r="G162" s="98">
        <f t="shared" si="40"/>
        <v>15</v>
      </c>
      <c r="H162" s="287">
        <f t="shared" si="29"/>
        <v>15</v>
      </c>
      <c r="I162" s="287">
        <f t="shared" si="30"/>
        <v>0</v>
      </c>
      <c r="J162" s="287">
        <f t="shared" si="31"/>
        <v>0</v>
      </c>
      <c r="K162" s="288">
        <f t="shared" si="32"/>
        <v>0</v>
      </c>
      <c r="L162" s="190"/>
      <c r="M162" s="185"/>
      <c r="N162" s="185"/>
      <c r="O162" s="181"/>
      <c r="P162" s="187"/>
      <c r="Q162" s="185"/>
      <c r="R162" s="185"/>
      <c r="S162" s="181"/>
      <c r="T162" s="187"/>
      <c r="U162" s="185"/>
      <c r="V162" s="185"/>
      <c r="W162" s="181"/>
      <c r="X162" s="187">
        <v>15</v>
      </c>
      <c r="Y162" s="185"/>
      <c r="Z162" s="185"/>
      <c r="AA162" s="181"/>
      <c r="AB162" s="187"/>
      <c r="AC162" s="185"/>
      <c r="AD162" s="185"/>
      <c r="AE162" s="181"/>
      <c r="AF162" s="187"/>
      <c r="AG162" s="185"/>
      <c r="AH162" s="185"/>
      <c r="AI162" s="181"/>
      <c r="AJ162" s="187"/>
      <c r="AK162" s="185"/>
      <c r="AL162" s="185"/>
      <c r="AM162" s="181"/>
    </row>
    <row r="163" spans="1:50" ht="18" customHeight="1" x14ac:dyDescent="0.25">
      <c r="A163" s="84" t="s">
        <v>311</v>
      </c>
      <c r="B163" s="304" t="s">
        <v>292</v>
      </c>
      <c r="C163" s="305"/>
      <c r="D163" s="191"/>
      <c r="E163" s="192">
        <v>1</v>
      </c>
      <c r="F163" s="181">
        <v>1</v>
      </c>
      <c r="G163" s="98">
        <f t="shared" si="40"/>
        <v>15</v>
      </c>
      <c r="H163" s="287">
        <f t="shared" si="29"/>
        <v>15</v>
      </c>
      <c r="I163" s="287">
        <f t="shared" si="30"/>
        <v>0</v>
      </c>
      <c r="J163" s="287">
        <f t="shared" si="31"/>
        <v>0</v>
      </c>
      <c r="K163" s="288">
        <f t="shared" si="32"/>
        <v>0</v>
      </c>
      <c r="L163" s="190"/>
      <c r="M163" s="185"/>
      <c r="N163" s="185"/>
      <c r="O163" s="181"/>
      <c r="P163" s="187"/>
      <c r="Q163" s="185"/>
      <c r="R163" s="185"/>
      <c r="S163" s="181"/>
      <c r="T163" s="187"/>
      <c r="U163" s="185"/>
      <c r="V163" s="185"/>
      <c r="W163" s="181"/>
      <c r="X163" s="187"/>
      <c r="Y163" s="185"/>
      <c r="Z163" s="185"/>
      <c r="AA163" s="181"/>
      <c r="AB163" s="187"/>
      <c r="AC163" s="185"/>
      <c r="AD163" s="185"/>
      <c r="AE163" s="181"/>
      <c r="AF163" s="187">
        <v>15</v>
      </c>
      <c r="AG163" s="185"/>
      <c r="AH163" s="185"/>
      <c r="AI163" s="181"/>
      <c r="AJ163" s="187"/>
      <c r="AK163" s="185"/>
      <c r="AL163" s="185"/>
      <c r="AM163" s="181"/>
    </row>
    <row r="164" spans="1:50" ht="18" customHeight="1" x14ac:dyDescent="0.25">
      <c r="A164" s="84" t="s">
        <v>312</v>
      </c>
      <c r="B164" s="304" t="s">
        <v>310</v>
      </c>
      <c r="C164" s="305"/>
      <c r="D164" s="191"/>
      <c r="E164" s="192">
        <v>1</v>
      </c>
      <c r="F164" s="181">
        <v>1</v>
      </c>
      <c r="G164" s="98">
        <f t="shared" si="40"/>
        <v>15</v>
      </c>
      <c r="H164" s="287">
        <f t="shared" si="29"/>
        <v>0</v>
      </c>
      <c r="I164" s="287">
        <f t="shared" si="30"/>
        <v>0</v>
      </c>
      <c r="J164" s="287">
        <f t="shared" si="31"/>
        <v>0</v>
      </c>
      <c r="K164" s="288">
        <f t="shared" si="32"/>
        <v>15</v>
      </c>
      <c r="L164" s="190"/>
      <c r="M164" s="185"/>
      <c r="N164" s="185"/>
      <c r="O164" s="181"/>
      <c r="P164" s="187"/>
      <c r="Q164" s="185"/>
      <c r="R164" s="185"/>
      <c r="S164" s="181"/>
      <c r="T164" s="187"/>
      <c r="U164" s="185"/>
      <c r="V164" s="185"/>
      <c r="W164" s="181"/>
      <c r="X164" s="187"/>
      <c r="Y164" s="185"/>
      <c r="Z164" s="185"/>
      <c r="AA164" s="181"/>
      <c r="AB164" s="187"/>
      <c r="AC164" s="185"/>
      <c r="AD164" s="185"/>
      <c r="AE164" s="181"/>
      <c r="AF164" s="187"/>
      <c r="AG164" s="185"/>
      <c r="AH164" s="185"/>
      <c r="AI164" s="181">
        <v>15</v>
      </c>
      <c r="AJ164" s="187"/>
      <c r="AK164" s="185"/>
      <c r="AL164" s="185"/>
      <c r="AM164" s="181"/>
    </row>
    <row r="165" spans="1:50" ht="18" customHeight="1" x14ac:dyDescent="0.25">
      <c r="A165" s="84" t="s">
        <v>313</v>
      </c>
      <c r="B165" s="219" t="s">
        <v>91</v>
      </c>
      <c r="C165" s="220"/>
      <c r="D165" s="191"/>
      <c r="E165" s="192">
        <v>1</v>
      </c>
      <c r="F165" s="181">
        <v>1</v>
      </c>
      <c r="G165" s="98">
        <f t="shared" si="40"/>
        <v>15</v>
      </c>
      <c r="H165" s="287">
        <f t="shared" si="29"/>
        <v>15</v>
      </c>
      <c r="I165" s="287">
        <f t="shared" si="30"/>
        <v>0</v>
      </c>
      <c r="J165" s="287">
        <f t="shared" si="31"/>
        <v>0</v>
      </c>
      <c r="K165" s="288">
        <f t="shared" si="32"/>
        <v>0</v>
      </c>
      <c r="L165" s="190"/>
      <c r="M165" s="185"/>
      <c r="N165" s="185"/>
      <c r="O165" s="181"/>
      <c r="P165" s="187"/>
      <c r="Q165" s="185"/>
      <c r="R165" s="185"/>
      <c r="S165" s="181"/>
      <c r="T165" s="187"/>
      <c r="U165" s="185"/>
      <c r="V165" s="185"/>
      <c r="W165" s="181"/>
      <c r="X165" s="187">
        <v>15</v>
      </c>
      <c r="Y165" s="185"/>
      <c r="Z165" s="185"/>
      <c r="AA165" s="181"/>
      <c r="AB165" s="187"/>
      <c r="AC165" s="185"/>
      <c r="AD165" s="185"/>
      <c r="AE165" s="181"/>
      <c r="AF165" s="187"/>
      <c r="AG165" s="185"/>
      <c r="AH165" s="185"/>
      <c r="AI165" s="181"/>
      <c r="AJ165" s="187"/>
      <c r="AK165" s="185"/>
      <c r="AL165" s="185"/>
      <c r="AM165" s="181"/>
      <c r="AO165" s="367"/>
    </row>
    <row r="166" spans="1:50" ht="18" customHeight="1" x14ac:dyDescent="0.25">
      <c r="A166" s="84" t="s">
        <v>315</v>
      </c>
      <c r="B166" s="219" t="s">
        <v>112</v>
      </c>
      <c r="C166" s="220"/>
      <c r="D166" s="191"/>
      <c r="E166" s="113">
        <v>1</v>
      </c>
      <c r="F166" s="104">
        <v>3</v>
      </c>
      <c r="G166" s="98"/>
      <c r="H166" s="287">
        <f t="shared" si="29"/>
        <v>0</v>
      </c>
      <c r="I166" s="287">
        <f t="shared" si="30"/>
        <v>0</v>
      </c>
      <c r="J166" s="287">
        <f t="shared" si="31"/>
        <v>0</v>
      </c>
      <c r="K166" s="288">
        <f t="shared" si="32"/>
        <v>0</v>
      </c>
      <c r="L166" s="190"/>
      <c r="M166" s="185"/>
      <c r="N166" s="185"/>
      <c r="O166" s="181"/>
      <c r="P166" s="187"/>
      <c r="Q166" s="185"/>
      <c r="R166" s="185"/>
      <c r="S166" s="181"/>
      <c r="T166" s="187"/>
      <c r="U166" s="185"/>
      <c r="V166" s="185"/>
      <c r="W166" s="181"/>
      <c r="X166" s="187"/>
      <c r="Y166" s="185"/>
      <c r="Z166" s="185"/>
      <c r="AA166" s="181"/>
      <c r="AB166" s="187"/>
      <c r="AC166" s="185"/>
      <c r="AD166" s="185"/>
      <c r="AE166" s="181"/>
      <c r="AF166" s="187"/>
      <c r="AG166" s="185"/>
      <c r="AH166" s="185"/>
      <c r="AI166" s="181"/>
      <c r="AJ166" s="187"/>
      <c r="AK166" s="185"/>
      <c r="AL166" s="185"/>
      <c r="AM166" s="181"/>
    </row>
    <row r="167" spans="1:50" ht="18" customHeight="1" thickBot="1" x14ac:dyDescent="0.3">
      <c r="A167" s="84" t="s">
        <v>317</v>
      </c>
      <c r="B167" s="519" t="s">
        <v>113</v>
      </c>
      <c r="C167" s="520"/>
      <c r="D167" s="191"/>
      <c r="E167" s="113">
        <v>1</v>
      </c>
      <c r="F167" s="104">
        <v>2</v>
      </c>
      <c r="G167" s="98"/>
      <c r="H167" s="103">
        <f t="shared" si="29"/>
        <v>0</v>
      </c>
      <c r="I167" s="103">
        <f t="shared" si="30"/>
        <v>0</v>
      </c>
      <c r="J167" s="103">
        <f t="shared" si="31"/>
        <v>0</v>
      </c>
      <c r="K167" s="104">
        <f t="shared" si="32"/>
        <v>0</v>
      </c>
      <c r="L167" s="190"/>
      <c r="M167" s="185"/>
      <c r="N167" s="185"/>
      <c r="O167" s="181"/>
      <c r="P167" s="187"/>
      <c r="Q167" s="185"/>
      <c r="R167" s="185"/>
      <c r="S167" s="181"/>
      <c r="T167" s="187"/>
      <c r="U167" s="185"/>
      <c r="V167" s="185"/>
      <c r="W167" s="181"/>
      <c r="X167" s="187"/>
      <c r="Y167" s="185"/>
      <c r="Z167" s="185"/>
      <c r="AA167" s="181"/>
      <c r="AB167" s="187"/>
      <c r="AC167" s="185"/>
      <c r="AD167" s="185"/>
      <c r="AE167" s="181"/>
      <c r="AF167" s="187"/>
      <c r="AG167" s="185"/>
      <c r="AH167" s="185"/>
      <c r="AI167" s="181"/>
      <c r="AJ167" s="187"/>
      <c r="AK167" s="185"/>
      <c r="AL167" s="185"/>
      <c r="AM167" s="181"/>
    </row>
    <row r="168" spans="1:50" ht="18" customHeight="1" thickTop="1" x14ac:dyDescent="0.25">
      <c r="A168" s="116"/>
      <c r="B168" s="438" t="s">
        <v>21</v>
      </c>
      <c r="C168" s="439"/>
      <c r="D168" s="430">
        <f t="shared" ref="D168:AM168" si="41">SUM(D135:D167)</f>
        <v>13</v>
      </c>
      <c r="E168" s="432">
        <f t="shared" si="41"/>
        <v>58</v>
      </c>
      <c r="F168" s="411">
        <f t="shared" si="41"/>
        <v>109</v>
      </c>
      <c r="G168" s="484">
        <f t="shared" si="41"/>
        <v>1290</v>
      </c>
      <c r="H168" s="432">
        <f t="shared" si="41"/>
        <v>600</v>
      </c>
      <c r="I168" s="432">
        <f t="shared" si="41"/>
        <v>60</v>
      </c>
      <c r="J168" s="432">
        <f t="shared" si="41"/>
        <v>210</v>
      </c>
      <c r="K168" s="411">
        <f t="shared" si="41"/>
        <v>420</v>
      </c>
      <c r="L168" s="117">
        <f t="shared" si="41"/>
        <v>60</v>
      </c>
      <c r="M168" s="118">
        <f t="shared" si="41"/>
        <v>0</v>
      </c>
      <c r="N168" s="118">
        <f t="shared" si="41"/>
        <v>30</v>
      </c>
      <c r="O168" s="119">
        <f t="shared" si="41"/>
        <v>75</v>
      </c>
      <c r="P168" s="117">
        <f t="shared" si="41"/>
        <v>135</v>
      </c>
      <c r="Q168" s="118">
        <f t="shared" si="41"/>
        <v>15</v>
      </c>
      <c r="R168" s="118">
        <f t="shared" si="41"/>
        <v>90</v>
      </c>
      <c r="S168" s="120">
        <f t="shared" si="41"/>
        <v>45</v>
      </c>
      <c r="T168" s="121">
        <f t="shared" si="41"/>
        <v>105</v>
      </c>
      <c r="U168" s="118">
        <f t="shared" si="41"/>
        <v>30</v>
      </c>
      <c r="V168" s="118">
        <f t="shared" si="41"/>
        <v>60</v>
      </c>
      <c r="W168" s="119">
        <f t="shared" si="41"/>
        <v>45</v>
      </c>
      <c r="X168" s="117">
        <f t="shared" si="41"/>
        <v>150</v>
      </c>
      <c r="Y168" s="118">
        <f t="shared" si="41"/>
        <v>15</v>
      </c>
      <c r="Z168" s="118">
        <f t="shared" si="41"/>
        <v>15</v>
      </c>
      <c r="AA168" s="120">
        <f t="shared" si="41"/>
        <v>135</v>
      </c>
      <c r="AB168" s="121">
        <f t="shared" si="41"/>
        <v>90</v>
      </c>
      <c r="AC168" s="118">
        <f t="shared" si="41"/>
        <v>0</v>
      </c>
      <c r="AD168" s="118">
        <f t="shared" si="41"/>
        <v>15</v>
      </c>
      <c r="AE168" s="119">
        <f t="shared" si="41"/>
        <v>60</v>
      </c>
      <c r="AF168" s="117">
        <f t="shared" si="41"/>
        <v>60</v>
      </c>
      <c r="AG168" s="118">
        <f t="shared" si="41"/>
        <v>0</v>
      </c>
      <c r="AH168" s="118">
        <f t="shared" si="41"/>
        <v>0</v>
      </c>
      <c r="AI168" s="120">
        <f t="shared" si="41"/>
        <v>60</v>
      </c>
      <c r="AJ168" s="121">
        <f t="shared" si="41"/>
        <v>0</v>
      </c>
      <c r="AK168" s="118">
        <f t="shared" si="41"/>
        <v>0</v>
      </c>
      <c r="AL168" s="118">
        <f t="shared" si="41"/>
        <v>0</v>
      </c>
      <c r="AM168" s="120">
        <f t="shared" si="41"/>
        <v>0</v>
      </c>
    </row>
    <row r="169" spans="1:50" ht="18" customHeight="1" thickBot="1" x14ac:dyDescent="0.3">
      <c r="A169" s="122"/>
      <c r="B169" s="434"/>
      <c r="C169" s="435"/>
      <c r="D169" s="431"/>
      <c r="E169" s="433"/>
      <c r="F169" s="412"/>
      <c r="G169" s="534"/>
      <c r="H169" s="542"/>
      <c r="I169" s="542"/>
      <c r="J169" s="542"/>
      <c r="K169" s="544"/>
      <c r="L169" s="380">
        <f>SUM(L168:O168)</f>
        <v>165</v>
      </c>
      <c r="M169" s="381"/>
      <c r="N169" s="381"/>
      <c r="O169" s="382"/>
      <c r="P169" s="380">
        <f>SUM(P168:S168)</f>
        <v>285</v>
      </c>
      <c r="Q169" s="381"/>
      <c r="R169" s="381"/>
      <c r="S169" s="382"/>
      <c r="T169" s="380">
        <f>SUM(T168:W168)</f>
        <v>240</v>
      </c>
      <c r="U169" s="381"/>
      <c r="V169" s="381"/>
      <c r="W169" s="382"/>
      <c r="X169" s="380">
        <f>SUM(X168:AA168)</f>
        <v>315</v>
      </c>
      <c r="Y169" s="381"/>
      <c r="Z169" s="381"/>
      <c r="AA169" s="382"/>
      <c r="AB169" s="380">
        <f>SUM(AB168:AE168)</f>
        <v>165</v>
      </c>
      <c r="AC169" s="381"/>
      <c r="AD169" s="381"/>
      <c r="AE169" s="382"/>
      <c r="AF169" s="380">
        <f>SUM(AF168:AI168)</f>
        <v>120</v>
      </c>
      <c r="AG169" s="381"/>
      <c r="AH169" s="381"/>
      <c r="AI169" s="382"/>
      <c r="AJ169" s="380">
        <f>SUM(AJ168:AM168)</f>
        <v>0</v>
      </c>
      <c r="AK169" s="381"/>
      <c r="AL169" s="381"/>
      <c r="AM169" s="382"/>
    </row>
    <row r="170" spans="1:50" ht="18" customHeight="1" x14ac:dyDescent="0.25">
      <c r="A170" s="538" t="s">
        <v>52</v>
      </c>
      <c r="B170" s="539"/>
      <c r="C170" s="540"/>
      <c r="D170" s="549" t="s">
        <v>8</v>
      </c>
      <c r="E170" s="427" t="s">
        <v>9</v>
      </c>
      <c r="F170" s="383" t="s">
        <v>60</v>
      </c>
      <c r="G170" s="409" t="s">
        <v>6</v>
      </c>
      <c r="H170" s="440" t="s">
        <v>10</v>
      </c>
      <c r="I170" s="440" t="s">
        <v>11</v>
      </c>
      <c r="J170" s="440" t="s">
        <v>12</v>
      </c>
      <c r="K170" s="462" t="s">
        <v>55</v>
      </c>
      <c r="L170" s="393" t="s">
        <v>241</v>
      </c>
      <c r="M170" s="394"/>
      <c r="N170" s="394"/>
      <c r="O170" s="395"/>
      <c r="P170" s="393" t="s">
        <v>242</v>
      </c>
      <c r="Q170" s="394"/>
      <c r="R170" s="394"/>
      <c r="S170" s="395"/>
      <c r="T170" s="393" t="s">
        <v>243</v>
      </c>
      <c r="U170" s="394"/>
      <c r="V170" s="394"/>
      <c r="W170" s="395"/>
      <c r="X170" s="393" t="s">
        <v>244</v>
      </c>
      <c r="Y170" s="394"/>
      <c r="Z170" s="394"/>
      <c r="AA170" s="395"/>
      <c r="AB170" s="393" t="s">
        <v>245</v>
      </c>
      <c r="AC170" s="394"/>
      <c r="AD170" s="394"/>
      <c r="AE170" s="395"/>
      <c r="AF170" s="457" t="s">
        <v>246</v>
      </c>
      <c r="AG170" s="458"/>
      <c r="AH170" s="458"/>
      <c r="AI170" s="467"/>
      <c r="AJ170" s="393" t="s">
        <v>247</v>
      </c>
      <c r="AK170" s="394"/>
      <c r="AL170" s="394"/>
      <c r="AM170" s="395"/>
    </row>
    <row r="171" spans="1:50" ht="18" customHeight="1" x14ac:dyDescent="0.25">
      <c r="A171" s="421"/>
      <c r="B171" s="422"/>
      <c r="C171" s="524"/>
      <c r="D171" s="550"/>
      <c r="E171" s="427"/>
      <c r="F171" s="428"/>
      <c r="G171" s="409"/>
      <c r="H171" s="440"/>
      <c r="I171" s="440"/>
      <c r="J171" s="440"/>
      <c r="K171" s="462"/>
      <c r="L171" s="378" t="s">
        <v>10</v>
      </c>
      <c r="M171" s="385" t="s">
        <v>11</v>
      </c>
      <c r="N171" s="376" t="s">
        <v>13</v>
      </c>
      <c r="O171" s="383" t="s">
        <v>58</v>
      </c>
      <c r="P171" s="378" t="s">
        <v>10</v>
      </c>
      <c r="Q171" s="385" t="s">
        <v>11</v>
      </c>
      <c r="R171" s="376" t="s">
        <v>13</v>
      </c>
      <c r="S171" s="383" t="s">
        <v>58</v>
      </c>
      <c r="T171" s="378" t="s">
        <v>10</v>
      </c>
      <c r="U171" s="385" t="s">
        <v>11</v>
      </c>
      <c r="V171" s="376" t="s">
        <v>13</v>
      </c>
      <c r="W171" s="383" t="s">
        <v>58</v>
      </c>
      <c r="X171" s="378" t="s">
        <v>10</v>
      </c>
      <c r="Y171" s="385" t="s">
        <v>11</v>
      </c>
      <c r="Z171" s="376" t="s">
        <v>13</v>
      </c>
      <c r="AA171" s="383" t="s">
        <v>58</v>
      </c>
      <c r="AB171" s="378" t="s">
        <v>10</v>
      </c>
      <c r="AC171" s="385" t="s">
        <v>11</v>
      </c>
      <c r="AD171" s="376" t="s">
        <v>13</v>
      </c>
      <c r="AE171" s="383" t="s">
        <v>58</v>
      </c>
      <c r="AF171" s="378" t="s">
        <v>10</v>
      </c>
      <c r="AG171" s="385" t="s">
        <v>11</v>
      </c>
      <c r="AH171" s="376" t="s">
        <v>13</v>
      </c>
      <c r="AI171" s="383" t="s">
        <v>58</v>
      </c>
      <c r="AJ171" s="378" t="s">
        <v>10</v>
      </c>
      <c r="AK171" s="385" t="s">
        <v>11</v>
      </c>
      <c r="AL171" s="376" t="s">
        <v>13</v>
      </c>
      <c r="AM171" s="383" t="s">
        <v>58</v>
      </c>
    </row>
    <row r="172" spans="1:50" ht="18" customHeight="1" thickBot="1" x14ac:dyDescent="0.3">
      <c r="A172" s="421"/>
      <c r="B172" s="422"/>
      <c r="C172" s="524"/>
      <c r="D172" s="551"/>
      <c r="E172" s="377"/>
      <c r="F172" s="384"/>
      <c r="G172" s="410"/>
      <c r="H172" s="441"/>
      <c r="I172" s="441"/>
      <c r="J172" s="441"/>
      <c r="K172" s="463"/>
      <c r="L172" s="379"/>
      <c r="M172" s="386"/>
      <c r="N172" s="377"/>
      <c r="O172" s="384"/>
      <c r="P172" s="379"/>
      <c r="Q172" s="386"/>
      <c r="R172" s="377"/>
      <c r="S172" s="384"/>
      <c r="T172" s="379"/>
      <c r="U172" s="386"/>
      <c r="V172" s="377"/>
      <c r="W172" s="384"/>
      <c r="X172" s="379"/>
      <c r="Y172" s="386"/>
      <c r="Z172" s="377"/>
      <c r="AA172" s="384"/>
      <c r="AB172" s="379"/>
      <c r="AC172" s="386"/>
      <c r="AD172" s="377"/>
      <c r="AE172" s="384"/>
      <c r="AF172" s="379"/>
      <c r="AG172" s="386"/>
      <c r="AH172" s="377"/>
      <c r="AI172" s="384"/>
      <c r="AJ172" s="379"/>
      <c r="AK172" s="386"/>
      <c r="AL172" s="377"/>
      <c r="AM172" s="384"/>
    </row>
    <row r="173" spans="1:50" ht="18" customHeight="1" x14ac:dyDescent="0.25">
      <c r="A173" s="421"/>
      <c r="B173" s="422"/>
      <c r="C173" s="524"/>
      <c r="D173" s="543">
        <f>D101+D168</f>
        <v>17</v>
      </c>
      <c r="E173" s="541">
        <f>E101+E168</f>
        <v>78</v>
      </c>
      <c r="F173" s="482">
        <f>F101+F168</f>
        <v>147</v>
      </c>
      <c r="G173" s="543">
        <f>SUM(G168+G96+G50)</f>
        <v>1830</v>
      </c>
      <c r="H173" s="541">
        <f>SUM(H50+H168+H96)</f>
        <v>810</v>
      </c>
      <c r="I173" s="541">
        <f>SUM(I50+I168+I96)</f>
        <v>210</v>
      </c>
      <c r="J173" s="541">
        <f>SUM(J50+J168+J96)</f>
        <v>390</v>
      </c>
      <c r="K173" s="545">
        <f>SUM(K50+K168+K96)</f>
        <v>420</v>
      </c>
      <c r="L173" s="139">
        <f t="shared" ref="L173:AM173" si="42">SUM(L96+L168+L50)</f>
        <v>150</v>
      </c>
      <c r="M173" s="140">
        <f t="shared" si="42"/>
        <v>60</v>
      </c>
      <c r="N173" s="140">
        <f t="shared" si="42"/>
        <v>60</v>
      </c>
      <c r="O173" s="141">
        <f t="shared" si="42"/>
        <v>75</v>
      </c>
      <c r="P173" s="139">
        <f t="shared" si="42"/>
        <v>180</v>
      </c>
      <c r="Q173" s="140">
        <f t="shared" si="42"/>
        <v>45</v>
      </c>
      <c r="R173" s="140">
        <f t="shared" si="42"/>
        <v>90</v>
      </c>
      <c r="S173" s="142">
        <f t="shared" si="42"/>
        <v>45</v>
      </c>
      <c r="T173" s="143">
        <f t="shared" si="42"/>
        <v>135</v>
      </c>
      <c r="U173" s="140">
        <f t="shared" si="42"/>
        <v>60</v>
      </c>
      <c r="V173" s="140">
        <f t="shared" si="42"/>
        <v>120</v>
      </c>
      <c r="W173" s="141">
        <f t="shared" si="42"/>
        <v>45</v>
      </c>
      <c r="X173" s="139">
        <f t="shared" si="42"/>
        <v>150</v>
      </c>
      <c r="Y173" s="140">
        <f t="shared" si="42"/>
        <v>45</v>
      </c>
      <c r="Z173" s="140">
        <f t="shared" si="42"/>
        <v>45</v>
      </c>
      <c r="AA173" s="142">
        <f t="shared" si="42"/>
        <v>135</v>
      </c>
      <c r="AB173" s="143">
        <f t="shared" si="42"/>
        <v>90</v>
      </c>
      <c r="AC173" s="140">
        <f t="shared" si="42"/>
        <v>0</v>
      </c>
      <c r="AD173" s="140">
        <f t="shared" si="42"/>
        <v>45</v>
      </c>
      <c r="AE173" s="141">
        <f t="shared" si="42"/>
        <v>60</v>
      </c>
      <c r="AF173" s="139">
        <f t="shared" si="42"/>
        <v>60</v>
      </c>
      <c r="AG173" s="140">
        <f t="shared" si="42"/>
        <v>0</v>
      </c>
      <c r="AH173" s="140">
        <f t="shared" si="42"/>
        <v>30</v>
      </c>
      <c r="AI173" s="142">
        <f t="shared" si="42"/>
        <v>60</v>
      </c>
      <c r="AJ173" s="139">
        <f t="shared" si="42"/>
        <v>45</v>
      </c>
      <c r="AK173" s="140">
        <f t="shared" si="42"/>
        <v>0</v>
      </c>
      <c r="AL173" s="140">
        <f t="shared" si="42"/>
        <v>0</v>
      </c>
      <c r="AM173" s="142">
        <f t="shared" si="42"/>
        <v>0</v>
      </c>
      <c r="AO173" s="363" t="s">
        <v>62</v>
      </c>
    </row>
    <row r="174" spans="1:50" ht="18" customHeight="1" thickBot="1" x14ac:dyDescent="0.3">
      <c r="A174" s="421"/>
      <c r="B174" s="422"/>
      <c r="C174" s="524"/>
      <c r="D174" s="547"/>
      <c r="E174" s="548"/>
      <c r="F174" s="483"/>
      <c r="G174" s="410"/>
      <c r="H174" s="386"/>
      <c r="I174" s="386"/>
      <c r="J174" s="386"/>
      <c r="K174" s="546"/>
      <c r="L174" s="422">
        <f>SUM(L173:O173)</f>
        <v>345</v>
      </c>
      <c r="M174" s="422"/>
      <c r="N174" s="422"/>
      <c r="O174" s="524"/>
      <c r="P174" s="388">
        <f>SUM(P173:S173)</f>
        <v>360</v>
      </c>
      <c r="Q174" s="388"/>
      <c r="R174" s="388"/>
      <c r="S174" s="389"/>
      <c r="T174" s="388">
        <f>SUM(T173:W173)</f>
        <v>360</v>
      </c>
      <c r="U174" s="388"/>
      <c r="V174" s="388"/>
      <c r="W174" s="389"/>
      <c r="X174" s="388">
        <f>SUM(X173:AA173)</f>
        <v>375</v>
      </c>
      <c r="Y174" s="388"/>
      <c r="Z174" s="388"/>
      <c r="AA174" s="389"/>
      <c r="AB174" s="388">
        <f>SUM(AB173:AE173)</f>
        <v>195</v>
      </c>
      <c r="AC174" s="388"/>
      <c r="AD174" s="388"/>
      <c r="AE174" s="389"/>
      <c r="AF174" s="388">
        <f>SUM(AF173:AI173)</f>
        <v>150</v>
      </c>
      <c r="AG174" s="388"/>
      <c r="AH174" s="388"/>
      <c r="AI174" s="389"/>
      <c r="AJ174" s="387">
        <f>SUM(AJ173:AM173)</f>
        <v>45</v>
      </c>
      <c r="AK174" s="388"/>
      <c r="AL174" s="388"/>
      <c r="AM174" s="389"/>
      <c r="AO174" s="363">
        <f>SUM(L174:AI174)+AJ174</f>
        <v>1830</v>
      </c>
    </row>
    <row r="175" spans="1:50" ht="18" customHeight="1" x14ac:dyDescent="0.25">
      <c r="A175" s="421"/>
      <c r="B175" s="422"/>
      <c r="C175" s="524"/>
      <c r="D175" s="472" t="s">
        <v>23</v>
      </c>
      <c r="E175" s="472"/>
      <c r="F175" s="490"/>
      <c r="G175" s="497" t="s">
        <v>24</v>
      </c>
      <c r="H175" s="458"/>
      <c r="I175" s="458"/>
      <c r="J175" s="458"/>
      <c r="K175" s="458"/>
      <c r="L175" s="521">
        <f>L103+1</f>
        <v>4</v>
      </c>
      <c r="M175" s="522"/>
      <c r="N175" s="522"/>
      <c r="O175" s="523"/>
      <c r="P175" s="521">
        <f>P103+3</f>
        <v>4</v>
      </c>
      <c r="Q175" s="522"/>
      <c r="R175" s="522"/>
      <c r="S175" s="523"/>
      <c r="T175" s="521">
        <f>T103+4</f>
        <v>4</v>
      </c>
      <c r="U175" s="522"/>
      <c r="V175" s="522"/>
      <c r="W175" s="523"/>
      <c r="X175" s="521">
        <f>X103+4</f>
        <v>4</v>
      </c>
      <c r="Y175" s="522"/>
      <c r="Z175" s="522"/>
      <c r="AA175" s="523"/>
      <c r="AB175" s="521">
        <f>AB103+1</f>
        <v>1</v>
      </c>
      <c r="AC175" s="522"/>
      <c r="AD175" s="522"/>
      <c r="AE175" s="523"/>
      <c r="AF175" s="521">
        <f>AF103+1</f>
        <v>1</v>
      </c>
      <c r="AG175" s="522"/>
      <c r="AH175" s="522"/>
      <c r="AI175" s="523"/>
      <c r="AJ175" s="521">
        <f>AJ103</f>
        <v>0</v>
      </c>
      <c r="AK175" s="522"/>
      <c r="AL175" s="522"/>
      <c r="AM175" s="523"/>
      <c r="AO175" s="363">
        <f>SUM(L175:AM175)</f>
        <v>18</v>
      </c>
    </row>
    <row r="176" spans="1:50" ht="18" customHeight="1" x14ac:dyDescent="0.25">
      <c r="A176" s="421"/>
      <c r="B176" s="422"/>
      <c r="C176" s="524"/>
      <c r="D176" s="492"/>
      <c r="E176" s="492"/>
      <c r="F176" s="493"/>
      <c r="G176" s="486" t="s">
        <v>25</v>
      </c>
      <c r="H176" s="487"/>
      <c r="I176" s="487"/>
      <c r="J176" s="487"/>
      <c r="K176" s="487"/>
      <c r="L176" s="528">
        <f>L104+6</f>
        <v>12</v>
      </c>
      <c r="M176" s="529"/>
      <c r="N176" s="529"/>
      <c r="O176" s="530"/>
      <c r="P176" s="528">
        <f>P104+12</f>
        <v>15</v>
      </c>
      <c r="Q176" s="529"/>
      <c r="R176" s="529"/>
      <c r="S176" s="530"/>
      <c r="T176" s="528">
        <f>T104+9</f>
        <v>14</v>
      </c>
      <c r="U176" s="529"/>
      <c r="V176" s="529"/>
      <c r="W176" s="530"/>
      <c r="X176" s="528">
        <f>X104+15</f>
        <v>17</v>
      </c>
      <c r="Y176" s="529"/>
      <c r="Z176" s="529"/>
      <c r="AA176" s="530"/>
      <c r="AB176" s="528">
        <f>AB104+9</f>
        <v>10</v>
      </c>
      <c r="AC176" s="529"/>
      <c r="AD176" s="529"/>
      <c r="AE176" s="530"/>
      <c r="AF176" s="528">
        <f>AF104+7</f>
        <v>8</v>
      </c>
      <c r="AG176" s="529"/>
      <c r="AH176" s="529"/>
      <c r="AI176" s="530"/>
      <c r="AJ176" s="528">
        <f>AJ104</f>
        <v>3</v>
      </c>
      <c r="AK176" s="529"/>
      <c r="AL176" s="529"/>
      <c r="AM176" s="530"/>
      <c r="AO176" s="363">
        <f>SUM(L176:AM176)</f>
        <v>79</v>
      </c>
      <c r="AW176" s="370"/>
      <c r="AX176"/>
    </row>
    <row r="177" spans="1:50" ht="18" customHeight="1" thickBot="1" x14ac:dyDescent="0.3">
      <c r="A177" s="387"/>
      <c r="B177" s="388"/>
      <c r="C177" s="389"/>
      <c r="D177" s="492"/>
      <c r="E177" s="492"/>
      <c r="F177" s="493"/>
      <c r="G177" s="486" t="s">
        <v>60</v>
      </c>
      <c r="H177" s="487"/>
      <c r="I177" s="487"/>
      <c r="J177" s="487"/>
      <c r="K177" s="487"/>
      <c r="L177" s="525">
        <f>L105+3+1+5+3</f>
        <v>30</v>
      </c>
      <c r="M177" s="526"/>
      <c r="N177" s="526"/>
      <c r="O177" s="527"/>
      <c r="P177" s="525">
        <f>P105+2+3+2+3+6+2+4+2</f>
        <v>30</v>
      </c>
      <c r="Q177" s="526"/>
      <c r="R177" s="526"/>
      <c r="S177" s="527"/>
      <c r="T177" s="525">
        <f>T105+4+6+4+6+3</f>
        <v>30</v>
      </c>
      <c r="U177" s="526"/>
      <c r="V177" s="526"/>
      <c r="W177" s="527"/>
      <c r="X177" s="525">
        <f>X105+2+4+4+4+3+2+3+2+1+1+3</f>
        <v>30</v>
      </c>
      <c r="Y177" s="526"/>
      <c r="Z177" s="526"/>
      <c r="AA177" s="527"/>
      <c r="AB177" s="525">
        <f>AB105+2+2+3+2+2</f>
        <v>12</v>
      </c>
      <c r="AC177" s="526"/>
      <c r="AD177" s="526"/>
      <c r="AE177" s="527"/>
      <c r="AF177" s="525">
        <f>AF105+2+2+2+1+1+2</f>
        <v>11</v>
      </c>
      <c r="AG177" s="526"/>
      <c r="AH177" s="526"/>
      <c r="AI177" s="527"/>
      <c r="AJ177" s="525">
        <f>AJ105</f>
        <v>4</v>
      </c>
      <c r="AK177" s="526"/>
      <c r="AL177" s="526"/>
      <c r="AM177" s="527"/>
      <c r="AO177" s="363">
        <f>SUM(L177:AM177)</f>
        <v>147</v>
      </c>
      <c r="AW177" s="370"/>
      <c r="AX177"/>
    </row>
    <row r="178" spans="1:50" ht="18" customHeight="1" x14ac:dyDescent="0.25">
      <c r="B178" s="311"/>
      <c r="C178" s="311"/>
      <c r="D178" s="145"/>
      <c r="E178" s="145"/>
      <c r="F178" s="145"/>
      <c r="G178" s="145"/>
      <c r="H178" s="145"/>
      <c r="I178" s="145"/>
      <c r="J178" s="145"/>
      <c r="K178" s="145"/>
      <c r="L178" s="311"/>
      <c r="M178" s="311"/>
      <c r="N178" s="311"/>
      <c r="O178" s="311"/>
      <c r="P178" s="145"/>
      <c r="Q178" s="145"/>
      <c r="R178" s="145"/>
      <c r="S178" s="145"/>
      <c r="T178" s="145"/>
      <c r="U178" s="146"/>
      <c r="V178" s="145"/>
      <c r="W178" s="145"/>
      <c r="X178" s="145"/>
      <c r="Y178" s="145"/>
      <c r="Z178" s="146"/>
      <c r="AA178" s="147"/>
      <c r="AB178" s="148"/>
      <c r="AC178" s="145"/>
      <c r="AD178" s="145"/>
      <c r="AE178" s="145"/>
      <c r="AF178" s="145"/>
      <c r="AG178" s="145"/>
      <c r="AH178" s="145"/>
      <c r="AI178" s="145"/>
      <c r="AJ178" s="145"/>
      <c r="AK178" s="145"/>
      <c r="AL178" s="145"/>
      <c r="AM178" s="149"/>
      <c r="AW178" s="370"/>
      <c r="AX178"/>
    </row>
    <row r="179" spans="1:50" ht="18" customHeight="1" x14ac:dyDescent="0.25">
      <c r="A179" s="150" t="s">
        <v>56</v>
      </c>
      <c r="B179" s="308"/>
      <c r="C179" s="308"/>
      <c r="D179" s="80"/>
      <c r="E179" s="80"/>
      <c r="F179" s="80"/>
      <c r="G179" s="80"/>
      <c r="H179" s="80"/>
      <c r="I179" s="80"/>
      <c r="J179" s="80"/>
      <c r="K179" s="80"/>
      <c r="L179" s="80"/>
      <c r="M179" s="80"/>
      <c r="N179" s="80"/>
      <c r="O179" s="80"/>
      <c r="P179" s="80"/>
      <c r="Q179" s="151"/>
      <c r="R179" s="151"/>
      <c r="S179" s="151"/>
      <c r="T179" s="156"/>
      <c r="U179" s="156"/>
      <c r="V179" s="156"/>
      <c r="W179" s="156"/>
      <c r="X179" s="151"/>
      <c r="Y179" s="151"/>
      <c r="Z179" s="152"/>
      <c r="AA179" s="153"/>
      <c r="AB179" s="155"/>
      <c r="AC179" s="152" t="str">
        <f>AC61</f>
        <v>Obowiązuje od roku akademickiego: 2020/2021</v>
      </c>
      <c r="AD179" s="152"/>
      <c r="AE179" s="152"/>
      <c r="AF179" s="152"/>
      <c r="AG179" s="152"/>
      <c r="AH179" s="152"/>
      <c r="AI179" s="152"/>
      <c r="AJ179" s="152"/>
      <c r="AK179" s="152"/>
      <c r="AL179" s="152"/>
      <c r="AM179" s="153"/>
    </row>
    <row r="180" spans="1:50" ht="18" customHeight="1" x14ac:dyDescent="0.25">
      <c r="A180" s="155" t="s">
        <v>103</v>
      </c>
      <c r="B180" s="308"/>
      <c r="C180" s="308"/>
      <c r="D180" s="76"/>
      <c r="E180" s="76"/>
      <c r="F180" s="76"/>
      <c r="G180" s="76"/>
      <c r="H180" s="76"/>
      <c r="I180" s="76"/>
      <c r="J180" s="76"/>
      <c r="K180" s="76"/>
      <c r="L180" s="76"/>
      <c r="M180" s="76"/>
      <c r="N180" s="76"/>
      <c r="O180" s="76"/>
      <c r="P180" s="76"/>
      <c r="Q180" s="158"/>
      <c r="R180" s="158"/>
      <c r="S180" s="158"/>
      <c r="T180" s="159"/>
      <c r="U180" s="160"/>
      <c r="V180" s="159"/>
      <c r="W180" s="159"/>
      <c r="X180" s="152"/>
      <c r="Y180" s="152"/>
      <c r="Z180" s="152"/>
      <c r="AA180" s="153"/>
      <c r="AB180" s="154"/>
      <c r="AC180" s="160" t="s">
        <v>26</v>
      </c>
      <c r="AD180" s="158"/>
      <c r="AE180" s="158"/>
      <c r="AF180" s="159"/>
      <c r="AG180" s="161"/>
      <c r="AH180" s="152"/>
      <c r="AI180" s="152"/>
      <c r="AJ180" s="161"/>
      <c r="AK180" s="161"/>
      <c r="AL180" s="161"/>
      <c r="AM180" s="153"/>
    </row>
    <row r="181" spans="1:50" ht="18" customHeight="1" x14ac:dyDescent="0.25">
      <c r="A181" s="157" t="s">
        <v>323</v>
      </c>
      <c r="B181" s="308"/>
      <c r="C181" s="308"/>
      <c r="D181" s="131"/>
      <c r="E181" s="131"/>
      <c r="F181" s="131"/>
      <c r="G181" s="162"/>
      <c r="H181" s="162"/>
      <c r="I181" s="162"/>
      <c r="J181" s="162"/>
      <c r="K181" s="162"/>
      <c r="L181" s="162"/>
      <c r="M181" s="162"/>
      <c r="N181" s="162"/>
      <c r="O181" s="162"/>
      <c r="P181" s="162"/>
      <c r="Q181" s="151"/>
      <c r="R181" s="151"/>
      <c r="S181" s="151"/>
      <c r="T181" s="156"/>
      <c r="U181" s="156"/>
      <c r="V181" s="156"/>
      <c r="W181" s="156"/>
      <c r="X181" s="152"/>
      <c r="Y181" s="152"/>
      <c r="Z181" s="152"/>
      <c r="AA181" s="153"/>
      <c r="AB181" s="154"/>
      <c r="AC181" s="159" t="s">
        <v>27</v>
      </c>
      <c r="AD181" s="159" t="s">
        <v>28</v>
      </c>
      <c r="AE181" s="151"/>
      <c r="AF181" s="156"/>
      <c r="AG181" s="152"/>
      <c r="AH181" s="152"/>
      <c r="AI181" s="152"/>
      <c r="AJ181" s="152"/>
      <c r="AK181" s="152"/>
      <c r="AL181" s="152"/>
      <c r="AM181" s="163"/>
    </row>
    <row r="182" spans="1:50" ht="18" customHeight="1" x14ac:dyDescent="0.25">
      <c r="A182" s="157" t="s">
        <v>249</v>
      </c>
      <c r="B182" s="308"/>
      <c r="C182" s="308"/>
      <c r="D182" s="162"/>
      <c r="E182" s="162"/>
      <c r="F182" s="162"/>
      <c r="G182" s="164"/>
      <c r="H182" s="165"/>
      <c r="I182" s="165"/>
      <c r="J182" s="165"/>
      <c r="K182" s="165"/>
      <c r="L182" s="165"/>
      <c r="M182" s="165"/>
      <c r="N182" s="165"/>
      <c r="O182" s="165"/>
      <c r="P182" s="165"/>
      <c r="Q182" s="166"/>
      <c r="R182" s="166"/>
      <c r="S182" s="166"/>
      <c r="T182" s="166"/>
      <c r="U182" s="166"/>
      <c r="V182" s="166"/>
      <c r="W182" s="166"/>
      <c r="X182" s="152"/>
      <c r="Y182" s="152"/>
      <c r="Z182" s="152"/>
      <c r="AA182" s="153"/>
      <c r="AB182" s="154"/>
      <c r="AC182" s="158" t="s">
        <v>29</v>
      </c>
      <c r="AD182" s="158" t="s">
        <v>30</v>
      </c>
      <c r="AE182" s="166"/>
      <c r="AF182" s="166"/>
      <c r="AG182" s="152"/>
      <c r="AH182" s="152"/>
      <c r="AI182" s="152"/>
      <c r="AJ182" s="152"/>
      <c r="AK182" s="152"/>
      <c r="AL182" s="152"/>
      <c r="AM182" s="153"/>
    </row>
    <row r="183" spans="1:50" ht="18" customHeight="1" x14ac:dyDescent="0.25">
      <c r="A183" s="170" t="s">
        <v>324</v>
      </c>
      <c r="B183" s="308"/>
      <c r="C183" s="308"/>
      <c r="D183" s="308"/>
      <c r="E183" s="308"/>
      <c r="F183" s="308"/>
      <c r="G183" s="308"/>
      <c r="H183" s="164"/>
      <c r="I183" s="164"/>
      <c r="J183" s="164"/>
      <c r="K183" s="167"/>
      <c r="L183" s="164"/>
      <c r="M183" s="164"/>
      <c r="N183" s="164"/>
      <c r="O183" s="164"/>
      <c r="P183" s="164"/>
      <c r="Q183" s="168"/>
      <c r="R183" s="168"/>
      <c r="S183" s="168"/>
      <c r="T183" s="168"/>
      <c r="U183" s="151"/>
      <c r="V183" s="151"/>
      <c r="W183" s="151"/>
      <c r="X183" s="152"/>
      <c r="Y183" s="152"/>
      <c r="Z183" s="152"/>
      <c r="AA183" s="153"/>
      <c r="AB183" s="154"/>
      <c r="AC183" s="159" t="s">
        <v>12</v>
      </c>
      <c r="AD183" s="169" t="s">
        <v>31</v>
      </c>
      <c r="AE183" s="151"/>
      <c r="AF183" s="151"/>
      <c r="AG183" s="152"/>
      <c r="AH183" s="152"/>
      <c r="AI183" s="152"/>
      <c r="AJ183" s="152"/>
      <c r="AK183" s="152"/>
      <c r="AL183" s="152"/>
      <c r="AM183" s="153"/>
    </row>
    <row r="184" spans="1:50" ht="18" customHeight="1" x14ac:dyDescent="0.25">
      <c r="A184" s="170" t="s">
        <v>325</v>
      </c>
      <c r="B184" s="308"/>
      <c r="C184" s="308"/>
      <c r="D184" s="164"/>
      <c r="E184" s="164"/>
      <c r="F184" s="164"/>
      <c r="G184" s="164"/>
      <c r="H184" s="80"/>
      <c r="I184" s="80"/>
      <c r="J184" s="80"/>
      <c r="K184" s="80"/>
      <c r="L184" s="80"/>
      <c r="M184" s="80"/>
      <c r="N184" s="80"/>
      <c r="O184" s="80"/>
      <c r="P184" s="80"/>
      <c r="Q184" s="151"/>
      <c r="R184" s="151"/>
      <c r="S184" s="151"/>
      <c r="T184" s="151"/>
      <c r="U184" s="151"/>
      <c r="V184" s="151"/>
      <c r="W184" s="151"/>
      <c r="X184" s="152"/>
      <c r="Y184" s="152"/>
      <c r="Z184" s="152"/>
      <c r="AA184" s="153"/>
      <c r="AB184" s="154"/>
      <c r="AC184" s="159" t="s">
        <v>32</v>
      </c>
      <c r="AD184" s="159" t="s">
        <v>33</v>
      </c>
      <c r="AE184" s="151"/>
      <c r="AF184" s="151"/>
      <c r="AG184" s="152"/>
      <c r="AH184" s="152"/>
      <c r="AI184" s="152"/>
      <c r="AJ184" s="152"/>
      <c r="AK184" s="152"/>
      <c r="AL184" s="152"/>
      <c r="AM184" s="153"/>
    </row>
    <row r="185" spans="1:50" ht="18" customHeight="1" x14ac:dyDescent="0.25">
      <c r="A185" s="157" t="s">
        <v>299</v>
      </c>
      <c r="B185" s="308"/>
      <c r="C185" s="308"/>
      <c r="D185" s="164"/>
      <c r="E185" s="164"/>
      <c r="F185" s="164"/>
      <c r="G185" s="80"/>
      <c r="H185" s="80"/>
      <c r="I185" s="80"/>
      <c r="J185" s="80"/>
      <c r="K185" s="80"/>
      <c r="L185" s="80"/>
      <c r="M185" s="80"/>
      <c r="N185" s="80"/>
      <c r="O185" s="80"/>
      <c r="P185" s="80"/>
      <c r="Q185" s="151"/>
      <c r="R185" s="151"/>
      <c r="S185" s="151"/>
      <c r="T185" s="156"/>
      <c r="U185" s="156"/>
      <c r="V185" s="156"/>
      <c r="W185" s="156"/>
      <c r="X185" s="152"/>
      <c r="Y185" s="152"/>
      <c r="Z185" s="152"/>
      <c r="AA185" s="153"/>
      <c r="AB185" s="154"/>
      <c r="AC185" s="159" t="s">
        <v>34</v>
      </c>
      <c r="AD185" s="159" t="s">
        <v>35</v>
      </c>
      <c r="AE185" s="151"/>
      <c r="AF185" s="156"/>
      <c r="AG185" s="152"/>
      <c r="AH185" s="152"/>
      <c r="AI185" s="152"/>
      <c r="AJ185" s="152"/>
      <c r="AK185" s="152"/>
      <c r="AL185" s="152"/>
      <c r="AM185" s="153"/>
    </row>
    <row r="186" spans="1:50" ht="18" customHeight="1" x14ac:dyDescent="0.25">
      <c r="A186" s="157"/>
      <c r="B186" s="308"/>
      <c r="C186" s="308"/>
      <c r="D186" s="80"/>
      <c r="E186" s="80"/>
      <c r="F186" s="80"/>
      <c r="G186" s="80"/>
      <c r="H186" s="80"/>
      <c r="I186" s="80"/>
      <c r="J186" s="80"/>
      <c r="K186" s="80"/>
      <c r="L186" s="80"/>
      <c r="M186" s="164"/>
      <c r="N186" s="164"/>
      <c r="O186" s="164"/>
      <c r="P186" s="164"/>
      <c r="Q186" s="168"/>
      <c r="R186" s="168"/>
      <c r="S186" s="168"/>
      <c r="T186" s="156"/>
      <c r="U186" s="156"/>
      <c r="V186" s="156"/>
      <c r="W186" s="156"/>
      <c r="X186" s="152"/>
      <c r="Y186" s="152"/>
      <c r="Z186" s="152"/>
      <c r="AA186" s="153"/>
      <c r="AB186" s="154"/>
      <c r="AC186" s="158" t="s">
        <v>36</v>
      </c>
      <c r="AD186" s="158" t="s">
        <v>37</v>
      </c>
      <c r="AE186" s="151"/>
      <c r="AF186" s="156"/>
      <c r="AG186" s="152"/>
      <c r="AH186" s="152"/>
      <c r="AI186" s="152"/>
      <c r="AJ186" s="152"/>
      <c r="AK186" s="152"/>
      <c r="AL186" s="152"/>
      <c r="AM186" s="153"/>
    </row>
    <row r="187" spans="1:50" ht="18" customHeight="1" x14ac:dyDescent="0.25">
      <c r="A187" s="154"/>
      <c r="B187" s="152"/>
      <c r="C187" s="152"/>
      <c r="D187" s="80"/>
      <c r="E187" s="8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151"/>
      <c r="R187" s="151"/>
      <c r="S187" s="151"/>
      <c r="T187" s="156"/>
      <c r="U187" s="156"/>
      <c r="V187" s="156"/>
      <c r="W187" s="156"/>
      <c r="X187" s="152"/>
      <c r="Y187" s="152"/>
      <c r="Z187" s="152"/>
      <c r="AA187" s="153"/>
      <c r="AB187" s="154"/>
      <c r="AC187" s="171"/>
      <c r="AD187" s="158" t="s">
        <v>59</v>
      </c>
      <c r="AE187" s="131"/>
      <c r="AF187" s="156"/>
      <c r="AG187" s="152"/>
      <c r="AH187" s="152"/>
      <c r="AI187" s="152"/>
      <c r="AJ187" s="152"/>
      <c r="AK187" s="152"/>
      <c r="AL187" s="152"/>
      <c r="AM187" s="153"/>
    </row>
    <row r="188" spans="1:50" ht="18" customHeight="1" thickBot="1" x14ac:dyDescent="0.3">
      <c r="A188" s="172"/>
      <c r="B188" s="173"/>
      <c r="C188" s="173"/>
      <c r="D188" s="174"/>
      <c r="E188" s="175"/>
      <c r="F188" s="175"/>
      <c r="G188" s="175"/>
      <c r="H188" s="175"/>
      <c r="I188" s="175"/>
      <c r="J188" s="175"/>
      <c r="K188" s="174"/>
      <c r="L188" s="174"/>
      <c r="M188" s="174"/>
      <c r="N188" s="174"/>
      <c r="O188" s="174"/>
      <c r="P188" s="174"/>
      <c r="Q188" s="174"/>
      <c r="R188" s="174"/>
      <c r="S188" s="174"/>
      <c r="T188" s="176"/>
      <c r="U188" s="173"/>
      <c r="V188" s="173"/>
      <c r="W188" s="173"/>
      <c r="X188" s="173"/>
      <c r="Y188" s="173"/>
      <c r="Z188" s="173"/>
      <c r="AA188" s="177"/>
      <c r="AB188" s="498" t="s">
        <v>53</v>
      </c>
      <c r="AC188" s="381"/>
      <c r="AD188" s="381"/>
      <c r="AE188" s="381"/>
      <c r="AF188" s="381"/>
      <c r="AG188" s="381"/>
      <c r="AH188" s="381"/>
      <c r="AI188" s="381"/>
      <c r="AJ188" s="381"/>
      <c r="AK188" s="381"/>
      <c r="AL188" s="381"/>
      <c r="AM188" s="382"/>
    </row>
    <row r="189" spans="1:50" ht="18" customHeight="1" x14ac:dyDescent="0.25">
      <c r="A189" s="468"/>
      <c r="B189" s="469"/>
      <c r="C189" s="470"/>
      <c r="D189" s="399" t="str">
        <f>D26</f>
        <v>PLAN  STUDIÓW  NR  VIII</v>
      </c>
      <c r="E189" s="400"/>
      <c r="F189" s="400"/>
      <c r="G189" s="400"/>
      <c r="H189" s="400"/>
      <c r="I189" s="400"/>
      <c r="J189" s="400"/>
      <c r="K189" s="400"/>
      <c r="L189" s="400"/>
      <c r="M189" s="400"/>
      <c r="N189" s="400"/>
      <c r="O189" s="400"/>
      <c r="P189" s="400"/>
      <c r="Q189" s="400"/>
      <c r="R189" s="400"/>
      <c r="S189" s="400"/>
      <c r="T189" s="400"/>
      <c r="U189" s="400"/>
      <c r="V189" s="400"/>
      <c r="W189" s="400"/>
      <c r="X189" s="401"/>
      <c r="Y189" s="401"/>
      <c r="Z189" s="401"/>
      <c r="AA189" s="402"/>
      <c r="AB189" s="471"/>
      <c r="AC189" s="472"/>
      <c r="AD189" s="472"/>
      <c r="AE189" s="472"/>
      <c r="AF189" s="472"/>
      <c r="AG189" s="472"/>
      <c r="AH189" s="472"/>
      <c r="AI189" s="472"/>
      <c r="AJ189" s="472"/>
      <c r="AK189" s="472"/>
      <c r="AL189" s="472"/>
      <c r="AM189" s="499"/>
    </row>
    <row r="190" spans="1:50" ht="18" customHeight="1" x14ac:dyDescent="0.25">
      <c r="A190" s="596" t="s">
        <v>250</v>
      </c>
      <c r="B190" s="597"/>
      <c r="C190" s="598"/>
      <c r="D190" s="403"/>
      <c r="E190" s="404"/>
      <c r="F190" s="404"/>
      <c r="G190" s="404"/>
      <c r="H190" s="404"/>
      <c r="I190" s="404"/>
      <c r="J190" s="404"/>
      <c r="K190" s="404"/>
      <c r="L190" s="404"/>
      <c r="M190" s="404"/>
      <c r="N190" s="404"/>
      <c r="O190" s="404"/>
      <c r="P190" s="404"/>
      <c r="Q190" s="404"/>
      <c r="R190" s="404"/>
      <c r="S190" s="404"/>
      <c r="T190" s="404"/>
      <c r="U190" s="404"/>
      <c r="V190" s="404"/>
      <c r="W190" s="404"/>
      <c r="X190" s="405"/>
      <c r="Y190" s="405"/>
      <c r="Z190" s="405"/>
      <c r="AA190" s="406"/>
      <c r="AB190" s="123"/>
      <c r="AC190" s="124"/>
      <c r="AD190" s="124"/>
      <c r="AE190" s="124"/>
      <c r="AF190" s="124"/>
      <c r="AG190" s="124"/>
      <c r="AH190" s="124"/>
      <c r="AI190" s="124"/>
      <c r="AJ190" s="124"/>
      <c r="AK190" s="124"/>
      <c r="AL190" s="124"/>
      <c r="AM190" s="125"/>
    </row>
    <row r="191" spans="1:50" ht="18" customHeight="1" x14ac:dyDescent="0.25">
      <c r="A191" s="596"/>
      <c r="B191" s="597"/>
      <c r="C191" s="598"/>
      <c r="D191" s="76"/>
      <c r="E191" s="77"/>
      <c r="F191" s="77"/>
      <c r="G191" s="77"/>
      <c r="H191" s="78"/>
      <c r="I191" s="77"/>
      <c r="J191" s="77"/>
      <c r="K191" s="77"/>
      <c r="L191" s="126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127"/>
      <c r="Y191" s="127"/>
      <c r="Z191" s="127"/>
      <c r="AA191" s="127"/>
      <c r="AB191" s="123"/>
      <c r="AC191" s="124"/>
      <c r="AD191" s="124"/>
      <c r="AE191" s="124"/>
      <c r="AF191" s="124"/>
      <c r="AG191" s="124"/>
      <c r="AH191" s="124"/>
      <c r="AI191" s="124"/>
      <c r="AJ191" s="124"/>
      <c r="AK191" s="124"/>
      <c r="AL191" s="124"/>
      <c r="AM191" s="125"/>
    </row>
    <row r="192" spans="1:50" ht="18" customHeight="1" x14ac:dyDescent="0.25">
      <c r="A192" s="474"/>
      <c r="B192" s="475"/>
      <c r="C192" s="476"/>
      <c r="D192" s="76" t="s">
        <v>114</v>
      </c>
      <c r="E192" s="77"/>
      <c r="F192" s="77"/>
      <c r="G192" s="77"/>
      <c r="H192" s="78" t="s">
        <v>115</v>
      </c>
      <c r="I192" s="77"/>
      <c r="J192" s="77"/>
      <c r="K192" s="77"/>
      <c r="L192" s="126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6"/>
      <c r="X192" s="80"/>
      <c r="Y192" s="76"/>
      <c r="Z192" s="76"/>
      <c r="AA192" s="76"/>
      <c r="AB192" s="128"/>
      <c r="AC192" s="129"/>
      <c r="AD192" s="129"/>
      <c r="AE192" s="129"/>
      <c r="AF192" s="129"/>
      <c r="AG192" s="129"/>
      <c r="AH192" s="129"/>
      <c r="AI192" s="129"/>
      <c r="AJ192" s="129"/>
      <c r="AK192" s="129"/>
      <c r="AL192" s="129"/>
      <c r="AM192" s="130"/>
    </row>
    <row r="193" spans="1:41" ht="18" customHeight="1" x14ac:dyDescent="0.25">
      <c r="A193" s="477" t="s">
        <v>61</v>
      </c>
      <c r="B193" s="475"/>
      <c r="C193" s="476"/>
      <c r="D193" s="76" t="s">
        <v>64</v>
      </c>
      <c r="E193" s="79"/>
      <c r="F193" s="79"/>
      <c r="G193" s="79"/>
      <c r="H193" s="78" t="s">
        <v>106</v>
      </c>
      <c r="I193" s="80"/>
      <c r="J193" s="79"/>
      <c r="K193" s="78"/>
      <c r="L193" s="78"/>
      <c r="M193" s="131"/>
      <c r="N193" s="78"/>
      <c r="O193" s="78"/>
      <c r="P193" s="78"/>
      <c r="Q193" s="78"/>
      <c r="R193" s="78"/>
      <c r="S193" s="78"/>
      <c r="T193" s="78"/>
      <c r="U193" s="78"/>
      <c r="V193" s="76"/>
      <c r="W193" s="76"/>
      <c r="X193" s="80"/>
      <c r="Y193" s="132"/>
      <c r="Z193" s="132"/>
      <c r="AA193" s="132"/>
      <c r="AB193" s="373"/>
      <c r="AC193" s="374"/>
      <c r="AD193" s="374"/>
      <c r="AE193" s="374"/>
      <c r="AF193" s="374"/>
      <c r="AG193" s="374"/>
      <c r="AH193" s="374"/>
      <c r="AI193" s="374"/>
      <c r="AJ193" s="374"/>
      <c r="AK193" s="374"/>
      <c r="AL193" s="374"/>
      <c r="AM193" s="375"/>
    </row>
    <row r="194" spans="1:41" ht="18" customHeight="1" x14ac:dyDescent="0.25">
      <c r="A194" s="373" t="s">
        <v>102</v>
      </c>
      <c r="B194" s="374"/>
      <c r="C194" s="478"/>
      <c r="D194" s="76" t="s">
        <v>63</v>
      </c>
      <c r="E194" s="79"/>
      <c r="F194" s="79"/>
      <c r="G194" s="76"/>
      <c r="H194" s="78" t="s">
        <v>101</v>
      </c>
      <c r="I194" s="80"/>
      <c r="J194" s="78"/>
      <c r="K194" s="78"/>
      <c r="L194" s="124"/>
      <c r="M194" s="131"/>
      <c r="N194" s="79"/>
      <c r="O194" s="78"/>
      <c r="P194" s="78"/>
      <c r="Q194" s="78"/>
      <c r="R194" s="78"/>
      <c r="S194" s="78"/>
      <c r="T194" s="78"/>
      <c r="U194" s="78"/>
      <c r="V194" s="76"/>
      <c r="W194" s="76"/>
      <c r="X194" s="80"/>
      <c r="Y194" s="132"/>
      <c r="Z194" s="132"/>
      <c r="AA194" s="132"/>
      <c r="AB194" s="373"/>
      <c r="AC194" s="374"/>
      <c r="AD194" s="374"/>
      <c r="AE194" s="374"/>
      <c r="AF194" s="374"/>
      <c r="AG194" s="374"/>
      <c r="AH194" s="374"/>
      <c r="AI194" s="374"/>
      <c r="AJ194" s="374"/>
      <c r="AK194" s="374"/>
      <c r="AL194" s="374"/>
      <c r="AM194" s="375"/>
    </row>
    <row r="195" spans="1:41" ht="18" customHeight="1" x14ac:dyDescent="0.25">
      <c r="A195" s="477" t="s">
        <v>57</v>
      </c>
      <c r="B195" s="475"/>
      <c r="C195" s="476"/>
      <c r="D195" s="76" t="s">
        <v>0</v>
      </c>
      <c r="E195" s="76"/>
      <c r="F195" s="76"/>
      <c r="G195" s="76"/>
      <c r="H195" s="78" t="s">
        <v>65</v>
      </c>
      <c r="I195" s="80"/>
      <c r="J195" s="78"/>
      <c r="K195" s="78"/>
      <c r="L195" s="78"/>
      <c r="M195" s="131"/>
      <c r="N195" s="79"/>
      <c r="O195" s="78"/>
      <c r="P195" s="78"/>
      <c r="Q195" s="78"/>
      <c r="R195" s="78"/>
      <c r="S195" s="78"/>
      <c r="T195" s="78"/>
      <c r="U195" s="78"/>
      <c r="V195" s="76"/>
      <c r="W195" s="76"/>
      <c r="X195" s="80"/>
      <c r="Y195" s="76"/>
      <c r="Z195" s="76"/>
      <c r="AA195" s="76"/>
      <c r="AB195" s="373"/>
      <c r="AC195" s="374"/>
      <c r="AD195" s="374"/>
      <c r="AE195" s="374"/>
      <c r="AF195" s="374"/>
      <c r="AG195" s="374"/>
      <c r="AH195" s="374"/>
      <c r="AI195" s="374"/>
      <c r="AJ195" s="374"/>
      <c r="AK195" s="374"/>
      <c r="AL195" s="374"/>
      <c r="AM195" s="375"/>
    </row>
    <row r="196" spans="1:41" ht="18" customHeight="1" x14ac:dyDescent="0.25">
      <c r="A196" s="133"/>
      <c r="B196" s="134"/>
      <c r="C196" s="135"/>
      <c r="D196" s="136"/>
      <c r="E196" s="76"/>
      <c r="F196" s="76"/>
      <c r="G196" s="76"/>
      <c r="H196" s="78"/>
      <c r="I196" s="78"/>
      <c r="J196" s="78"/>
      <c r="K196" s="78"/>
      <c r="L196" s="78"/>
      <c r="M196" s="131"/>
      <c r="N196" s="78"/>
      <c r="O196" s="78"/>
      <c r="P196" s="78"/>
      <c r="Q196" s="78"/>
      <c r="R196" s="78"/>
      <c r="S196" s="78"/>
      <c r="T196" s="78"/>
      <c r="U196" s="78"/>
      <c r="V196" s="76"/>
      <c r="W196" s="76"/>
      <c r="X196" s="80"/>
      <c r="Y196" s="76"/>
      <c r="Z196" s="76"/>
      <c r="AA196" s="76"/>
      <c r="AB196" s="373" t="s">
        <v>239</v>
      </c>
      <c r="AC196" s="374"/>
      <c r="AD196" s="374"/>
      <c r="AE196" s="374"/>
      <c r="AF196" s="374"/>
      <c r="AG196" s="374"/>
      <c r="AH196" s="374"/>
      <c r="AI196" s="374"/>
      <c r="AJ196" s="374"/>
      <c r="AK196" s="374"/>
      <c r="AL196" s="374"/>
      <c r="AM196" s="375"/>
    </row>
    <row r="197" spans="1:41" ht="18" customHeight="1" x14ac:dyDescent="0.25">
      <c r="A197" s="133"/>
      <c r="B197" s="134"/>
      <c r="C197" s="135"/>
      <c r="D197" s="136"/>
      <c r="E197" s="76"/>
      <c r="F197" s="76"/>
      <c r="G197" s="76"/>
      <c r="H197" s="78"/>
      <c r="I197" s="137"/>
      <c r="J197" s="137"/>
      <c r="K197" s="137"/>
      <c r="L197" s="137"/>
      <c r="M197" s="131"/>
      <c r="N197" s="78"/>
      <c r="O197" s="78"/>
      <c r="P197" s="78"/>
      <c r="Q197" s="78"/>
      <c r="R197" s="78"/>
      <c r="S197" s="78"/>
      <c r="T197" s="78"/>
      <c r="U197" s="78"/>
      <c r="V197" s="76"/>
      <c r="W197" s="76"/>
      <c r="X197" s="80"/>
      <c r="Y197" s="76"/>
      <c r="Z197" s="76"/>
      <c r="AA197" s="76"/>
      <c r="AB197" s="373" t="s">
        <v>240</v>
      </c>
      <c r="AC197" s="374"/>
      <c r="AD197" s="374"/>
      <c r="AE197" s="374"/>
      <c r="AF197" s="374"/>
      <c r="AG197" s="374"/>
      <c r="AH197" s="374"/>
      <c r="AI197" s="374"/>
      <c r="AJ197" s="374"/>
      <c r="AK197" s="374"/>
      <c r="AL197" s="374"/>
      <c r="AM197" s="375"/>
    </row>
    <row r="198" spans="1:41" ht="18" customHeight="1" thickBot="1" x14ac:dyDescent="0.3">
      <c r="A198" s="552"/>
      <c r="B198" s="553"/>
      <c r="C198" s="554"/>
      <c r="D198" s="199"/>
      <c r="E198" s="200"/>
      <c r="F198" s="200"/>
      <c r="G198" s="200"/>
      <c r="H198" s="131"/>
      <c r="I198" s="200"/>
      <c r="J198" s="200"/>
      <c r="K198" s="201"/>
      <c r="L198" s="201"/>
      <c r="M198" s="201"/>
      <c r="N198" s="201"/>
      <c r="O198" s="201"/>
      <c r="P198" s="201"/>
      <c r="Q198" s="201"/>
      <c r="R198" s="201"/>
      <c r="S198" s="201"/>
      <c r="T198" s="201"/>
      <c r="U198" s="201"/>
      <c r="V198" s="202"/>
      <c r="W198" s="202"/>
      <c r="X198" s="200"/>
      <c r="Y198" s="203"/>
      <c r="Z198" s="203"/>
      <c r="AA198" s="203"/>
      <c r="AB198" s="464"/>
      <c r="AC198" s="465"/>
      <c r="AD198" s="465"/>
      <c r="AE198" s="465"/>
      <c r="AF198" s="465"/>
      <c r="AG198" s="465"/>
      <c r="AH198" s="465"/>
      <c r="AI198" s="465"/>
      <c r="AJ198" s="465"/>
      <c r="AK198" s="465"/>
      <c r="AL198" s="465"/>
      <c r="AM198" s="466"/>
    </row>
    <row r="199" spans="1:41" ht="5.25" customHeight="1" thickBot="1" x14ac:dyDescent="0.3">
      <c r="A199" s="204"/>
      <c r="B199" s="204"/>
      <c r="C199" s="204"/>
      <c r="D199" s="138"/>
      <c r="E199" s="138"/>
      <c r="F199" s="138"/>
      <c r="G199" s="138"/>
      <c r="H199" s="138"/>
      <c r="I199" s="138"/>
      <c r="J199" s="138"/>
      <c r="K199" s="205"/>
      <c r="L199" s="205"/>
      <c r="M199" s="205"/>
      <c r="N199" s="205"/>
      <c r="O199" s="205"/>
      <c r="P199" s="205"/>
      <c r="Q199" s="205"/>
      <c r="R199" s="205"/>
      <c r="S199" s="205"/>
      <c r="T199" s="205"/>
      <c r="U199" s="205"/>
      <c r="V199" s="206"/>
      <c r="W199" s="206"/>
      <c r="X199" s="207"/>
      <c r="Y199" s="207"/>
      <c r="Z199" s="207"/>
      <c r="AA199" s="207"/>
      <c r="AB199" s="207"/>
      <c r="AC199" s="207"/>
      <c r="AD199" s="207"/>
      <c r="AE199" s="207"/>
      <c r="AF199" s="207"/>
      <c r="AG199" s="207"/>
      <c r="AH199" s="207"/>
      <c r="AI199" s="207"/>
      <c r="AJ199" s="207"/>
      <c r="AK199" s="207"/>
      <c r="AL199" s="138"/>
      <c r="AM199" s="138"/>
    </row>
    <row r="200" spans="1:41" ht="18" customHeight="1" x14ac:dyDescent="0.25">
      <c r="A200" s="504" t="s">
        <v>39</v>
      </c>
      <c r="B200" s="507" t="s">
        <v>2</v>
      </c>
      <c r="C200" s="452"/>
      <c r="D200" s="451" t="s">
        <v>3</v>
      </c>
      <c r="E200" s="452"/>
      <c r="F200" s="453"/>
      <c r="G200" s="531" t="s">
        <v>4</v>
      </c>
      <c r="H200" s="458"/>
      <c r="I200" s="458"/>
      <c r="J200" s="458"/>
      <c r="K200" s="458"/>
      <c r="L200" s="457" t="s">
        <v>49</v>
      </c>
      <c r="M200" s="458"/>
      <c r="N200" s="458"/>
      <c r="O200" s="458"/>
      <c r="P200" s="458"/>
      <c r="Q200" s="458"/>
      <c r="R200" s="458"/>
      <c r="S200" s="458"/>
      <c r="T200" s="458"/>
      <c r="U200" s="458"/>
      <c r="V200" s="458"/>
      <c r="W200" s="458"/>
      <c r="X200" s="458"/>
      <c r="Y200" s="458"/>
      <c r="Z200" s="458"/>
      <c r="AA200" s="458"/>
      <c r="AB200" s="458"/>
      <c r="AC200" s="458"/>
      <c r="AD200" s="458"/>
      <c r="AE200" s="458"/>
      <c r="AF200" s="458"/>
      <c r="AG200" s="458"/>
      <c r="AH200" s="458"/>
      <c r="AI200" s="458"/>
      <c r="AJ200" s="458"/>
      <c r="AK200" s="458"/>
      <c r="AL200" s="458"/>
      <c r="AM200" s="467"/>
    </row>
    <row r="201" spans="1:41" ht="18" customHeight="1" x14ac:dyDescent="0.25">
      <c r="A201" s="505"/>
      <c r="B201" s="508"/>
      <c r="C201" s="455"/>
      <c r="D201" s="454"/>
      <c r="E201" s="455"/>
      <c r="F201" s="456"/>
      <c r="G201" s="378" t="s">
        <v>6</v>
      </c>
      <c r="H201" s="440" t="s">
        <v>7</v>
      </c>
      <c r="I201" s="440"/>
      <c r="J201" s="440"/>
      <c r="K201" s="462"/>
      <c r="L201" s="393" t="s">
        <v>241</v>
      </c>
      <c r="M201" s="394"/>
      <c r="N201" s="394"/>
      <c r="O201" s="395"/>
      <c r="P201" s="393" t="s">
        <v>242</v>
      </c>
      <c r="Q201" s="394"/>
      <c r="R201" s="394"/>
      <c r="S201" s="395"/>
      <c r="T201" s="393" t="s">
        <v>243</v>
      </c>
      <c r="U201" s="394"/>
      <c r="V201" s="394"/>
      <c r="W201" s="395"/>
      <c r="X201" s="393" t="s">
        <v>244</v>
      </c>
      <c r="Y201" s="394"/>
      <c r="Z201" s="394"/>
      <c r="AA201" s="395"/>
      <c r="AB201" s="393" t="s">
        <v>245</v>
      </c>
      <c r="AC201" s="394"/>
      <c r="AD201" s="394"/>
      <c r="AE201" s="395"/>
      <c r="AF201" s="393" t="s">
        <v>246</v>
      </c>
      <c r="AG201" s="394"/>
      <c r="AH201" s="394"/>
      <c r="AI201" s="395"/>
      <c r="AJ201" s="393" t="s">
        <v>247</v>
      </c>
      <c r="AK201" s="394"/>
      <c r="AL201" s="394"/>
      <c r="AM201" s="395"/>
    </row>
    <row r="202" spans="1:41" ht="18" customHeight="1" x14ac:dyDescent="0.25">
      <c r="A202" s="505"/>
      <c r="B202" s="508"/>
      <c r="C202" s="455"/>
      <c r="D202" s="425" t="s">
        <v>8</v>
      </c>
      <c r="E202" s="459" t="s">
        <v>9</v>
      </c>
      <c r="F202" s="383" t="s">
        <v>60</v>
      </c>
      <c r="G202" s="429"/>
      <c r="H202" s="440" t="s">
        <v>10</v>
      </c>
      <c r="I202" s="440" t="s">
        <v>11</v>
      </c>
      <c r="J202" s="440" t="s">
        <v>12</v>
      </c>
      <c r="K202" s="462" t="s">
        <v>55</v>
      </c>
      <c r="L202" s="479" t="s">
        <v>354</v>
      </c>
      <c r="M202" s="480"/>
      <c r="N202" s="480"/>
      <c r="O202" s="480"/>
      <c r="P202" s="480"/>
      <c r="Q202" s="480"/>
      <c r="R202" s="480"/>
      <c r="S202" s="480"/>
      <c r="T202" s="480"/>
      <c r="U202" s="480"/>
      <c r="V202" s="480"/>
      <c r="W202" s="480"/>
      <c r="X202" s="480"/>
      <c r="Y202" s="480"/>
      <c r="Z202" s="480"/>
      <c r="AA202" s="480"/>
      <c r="AB202" s="480"/>
      <c r="AC202" s="480"/>
      <c r="AD202" s="480"/>
      <c r="AE202" s="480"/>
      <c r="AF202" s="480"/>
      <c r="AG202" s="480"/>
      <c r="AH202" s="480"/>
      <c r="AI202" s="480"/>
      <c r="AJ202" s="480"/>
      <c r="AK202" s="480"/>
      <c r="AL202" s="480"/>
      <c r="AM202" s="481"/>
    </row>
    <row r="203" spans="1:41" ht="18" customHeight="1" x14ac:dyDescent="0.25">
      <c r="A203" s="505"/>
      <c r="B203" s="508"/>
      <c r="C203" s="455"/>
      <c r="D203" s="425"/>
      <c r="E203" s="460"/>
      <c r="F203" s="428"/>
      <c r="G203" s="429"/>
      <c r="H203" s="440"/>
      <c r="I203" s="440"/>
      <c r="J203" s="440"/>
      <c r="K203" s="462"/>
      <c r="L203" s="378" t="s">
        <v>10</v>
      </c>
      <c r="M203" s="385" t="s">
        <v>11</v>
      </c>
      <c r="N203" s="376" t="s">
        <v>13</v>
      </c>
      <c r="O203" s="383" t="s">
        <v>58</v>
      </c>
      <c r="P203" s="378" t="s">
        <v>10</v>
      </c>
      <c r="Q203" s="385" t="s">
        <v>11</v>
      </c>
      <c r="R203" s="376" t="s">
        <v>13</v>
      </c>
      <c r="S203" s="383" t="s">
        <v>58</v>
      </c>
      <c r="T203" s="378" t="s">
        <v>10</v>
      </c>
      <c r="U203" s="385" t="s">
        <v>11</v>
      </c>
      <c r="V203" s="376" t="s">
        <v>13</v>
      </c>
      <c r="W203" s="383" t="s">
        <v>58</v>
      </c>
      <c r="X203" s="378" t="s">
        <v>10</v>
      </c>
      <c r="Y203" s="385" t="s">
        <v>11</v>
      </c>
      <c r="Z203" s="376" t="s">
        <v>13</v>
      </c>
      <c r="AA203" s="383" t="s">
        <v>58</v>
      </c>
      <c r="AB203" s="378" t="s">
        <v>10</v>
      </c>
      <c r="AC203" s="385" t="s">
        <v>11</v>
      </c>
      <c r="AD203" s="376" t="s">
        <v>13</v>
      </c>
      <c r="AE203" s="383" t="s">
        <v>58</v>
      </c>
      <c r="AF203" s="378" t="s">
        <v>10</v>
      </c>
      <c r="AG203" s="385" t="s">
        <v>11</v>
      </c>
      <c r="AH203" s="376" t="s">
        <v>13</v>
      </c>
      <c r="AI203" s="383" t="s">
        <v>58</v>
      </c>
      <c r="AJ203" s="378" t="s">
        <v>10</v>
      </c>
      <c r="AK203" s="385" t="s">
        <v>11</v>
      </c>
      <c r="AL203" s="376" t="s">
        <v>13</v>
      </c>
      <c r="AM203" s="383" t="s">
        <v>58</v>
      </c>
    </row>
    <row r="204" spans="1:41" ht="18" customHeight="1" thickBot="1" x14ac:dyDescent="0.3">
      <c r="A204" s="506"/>
      <c r="B204" s="509"/>
      <c r="C204" s="510"/>
      <c r="D204" s="426"/>
      <c r="E204" s="461"/>
      <c r="F204" s="384"/>
      <c r="G204" s="379"/>
      <c r="H204" s="441"/>
      <c r="I204" s="441"/>
      <c r="J204" s="441"/>
      <c r="K204" s="463"/>
      <c r="L204" s="379"/>
      <c r="M204" s="386"/>
      <c r="N204" s="377"/>
      <c r="O204" s="384"/>
      <c r="P204" s="379"/>
      <c r="Q204" s="386"/>
      <c r="R204" s="377"/>
      <c r="S204" s="384"/>
      <c r="T204" s="379"/>
      <c r="U204" s="386"/>
      <c r="V204" s="377"/>
      <c r="W204" s="384"/>
      <c r="X204" s="379"/>
      <c r="Y204" s="386"/>
      <c r="Z204" s="377"/>
      <c r="AA204" s="384"/>
      <c r="AB204" s="379"/>
      <c r="AC204" s="386"/>
      <c r="AD204" s="377"/>
      <c r="AE204" s="384"/>
      <c r="AF204" s="379"/>
      <c r="AG204" s="386"/>
      <c r="AH204" s="377"/>
      <c r="AI204" s="384"/>
      <c r="AJ204" s="379"/>
      <c r="AK204" s="386"/>
      <c r="AL204" s="377"/>
      <c r="AM204" s="384"/>
    </row>
    <row r="205" spans="1:41" ht="18" customHeight="1" thickBot="1" x14ac:dyDescent="0.3">
      <c r="A205" s="81" t="s">
        <v>202</v>
      </c>
      <c r="B205" s="413" t="s">
        <v>224</v>
      </c>
      <c r="C205" s="413"/>
      <c r="D205" s="555"/>
      <c r="E205" s="555"/>
      <c r="F205" s="221"/>
      <c r="G205" s="221"/>
      <c r="H205" s="555"/>
      <c r="I205" s="555"/>
      <c r="J205" s="555"/>
      <c r="K205" s="555"/>
      <c r="L205" s="555"/>
      <c r="M205" s="555"/>
      <c r="N205" s="555"/>
      <c r="O205" s="555"/>
      <c r="P205" s="555"/>
      <c r="Q205" s="555"/>
      <c r="R205" s="555"/>
      <c r="S205" s="555"/>
      <c r="T205" s="555"/>
      <c r="U205" s="555"/>
      <c r="V205" s="555"/>
      <c r="W205" s="555"/>
      <c r="X205" s="555"/>
      <c r="Y205" s="555"/>
      <c r="Z205" s="555"/>
      <c r="AA205" s="555"/>
      <c r="AB205" s="555"/>
      <c r="AC205" s="555"/>
      <c r="AD205" s="555"/>
      <c r="AE205" s="555"/>
      <c r="AF205" s="555"/>
      <c r="AG205" s="555"/>
      <c r="AH205" s="555"/>
      <c r="AI205" s="555"/>
      <c r="AJ205" s="555"/>
      <c r="AK205" s="555"/>
      <c r="AL205" s="555"/>
      <c r="AM205" s="556"/>
    </row>
    <row r="206" spans="1:41" ht="18" customHeight="1" thickBot="1" x14ac:dyDescent="0.3">
      <c r="A206" s="81"/>
      <c r="B206" s="222" t="s">
        <v>118</v>
      </c>
      <c r="C206" s="222" t="s">
        <v>119</v>
      </c>
      <c r="D206" s="221"/>
      <c r="E206" s="221"/>
      <c r="F206" s="221"/>
      <c r="G206" s="221"/>
      <c r="H206" s="221"/>
      <c r="I206" s="221"/>
      <c r="J206" s="221"/>
      <c r="K206" s="221"/>
      <c r="L206" s="221"/>
      <c r="M206" s="221"/>
      <c r="N206" s="221"/>
      <c r="O206" s="221"/>
      <c r="P206" s="221"/>
      <c r="Q206" s="221"/>
      <c r="R206" s="221"/>
      <c r="S206" s="221"/>
      <c r="T206" s="221"/>
      <c r="U206" s="221"/>
      <c r="V206" s="221"/>
      <c r="W206" s="221"/>
      <c r="X206" s="221"/>
      <c r="Y206" s="221"/>
      <c r="Z206" s="221"/>
      <c r="AA206" s="221"/>
      <c r="AB206" s="221"/>
      <c r="AC206" s="221"/>
      <c r="AD206" s="221"/>
      <c r="AE206" s="221"/>
      <c r="AF206" s="221"/>
      <c r="AG206" s="221"/>
      <c r="AH206" s="221"/>
      <c r="AI206" s="221"/>
      <c r="AJ206" s="221"/>
      <c r="AK206" s="221"/>
      <c r="AL206" s="221"/>
      <c r="AM206" s="223"/>
    </row>
    <row r="207" spans="1:41" ht="45" x14ac:dyDescent="0.25">
      <c r="A207" s="224">
        <v>1</v>
      </c>
      <c r="B207" s="225" t="s">
        <v>120</v>
      </c>
      <c r="C207" s="226" t="s">
        <v>124</v>
      </c>
      <c r="D207" s="209"/>
      <c r="E207" s="210">
        <v>2</v>
      </c>
      <c r="F207" s="95">
        <v>3</v>
      </c>
      <c r="G207" s="96">
        <f>SUM(H207:K207)</f>
        <v>30</v>
      </c>
      <c r="H207" s="285">
        <f t="shared" ref="H207:H211" si="43">SUM(L207,P207,T207,X207,AB207,AF207,AJ207)</f>
        <v>15</v>
      </c>
      <c r="I207" s="285">
        <f t="shared" ref="I207:I211" si="44">SUM(M207,Q207,U207,Y207,AC207,AG207,AK207)</f>
        <v>0</v>
      </c>
      <c r="J207" s="285">
        <f t="shared" ref="J207:J211" si="45">SUM(N207,R207,V207,Z207,AD207,AH207,AL207)</f>
        <v>0</v>
      </c>
      <c r="K207" s="285">
        <f t="shared" ref="K207:K211" si="46">SUM(O207,S207,W207,AA207,AE207,AI207,AM207)</f>
        <v>15</v>
      </c>
      <c r="L207" s="227"/>
      <c r="M207" s="228"/>
      <c r="N207" s="228"/>
      <c r="O207" s="229"/>
      <c r="P207" s="230"/>
      <c r="Q207" s="228"/>
      <c r="R207" s="228"/>
      <c r="S207" s="229"/>
      <c r="T207" s="230"/>
      <c r="U207" s="228"/>
      <c r="V207" s="228"/>
      <c r="W207" s="229"/>
      <c r="X207" s="96"/>
      <c r="Y207" s="89"/>
      <c r="Z207" s="89"/>
      <c r="AA207" s="112"/>
      <c r="AB207" s="182">
        <v>15</v>
      </c>
      <c r="AC207" s="183"/>
      <c r="AD207" s="183"/>
      <c r="AE207" s="231">
        <v>15</v>
      </c>
      <c r="AF207" s="182"/>
      <c r="AG207" s="183"/>
      <c r="AH207" s="183"/>
      <c r="AI207" s="231"/>
      <c r="AJ207" s="182"/>
      <c r="AK207" s="183"/>
      <c r="AL207" s="183"/>
      <c r="AM207" s="231"/>
      <c r="AO207" s="367"/>
    </row>
    <row r="208" spans="1:41" ht="30" x14ac:dyDescent="0.25">
      <c r="A208" s="232">
        <f>A207+1</f>
        <v>2</v>
      </c>
      <c r="B208" s="233" t="s">
        <v>121</v>
      </c>
      <c r="C208" s="234" t="s">
        <v>125</v>
      </c>
      <c r="D208" s="191">
        <v>1</v>
      </c>
      <c r="E208" s="189">
        <v>1</v>
      </c>
      <c r="F208" s="104">
        <v>4</v>
      </c>
      <c r="G208" s="106">
        <f>SUM(H208:K208)</f>
        <v>30</v>
      </c>
      <c r="H208" s="287">
        <f t="shared" si="43"/>
        <v>15</v>
      </c>
      <c r="I208" s="287">
        <f t="shared" si="44"/>
        <v>0</v>
      </c>
      <c r="J208" s="287">
        <f t="shared" si="45"/>
        <v>0</v>
      </c>
      <c r="K208" s="287">
        <f t="shared" si="46"/>
        <v>15</v>
      </c>
      <c r="L208" s="190"/>
      <c r="M208" s="185"/>
      <c r="N208" s="185"/>
      <c r="O208" s="181"/>
      <c r="P208" s="187"/>
      <c r="Q208" s="185"/>
      <c r="R208" s="185"/>
      <c r="S208" s="181"/>
      <c r="T208" s="187"/>
      <c r="U208" s="185"/>
      <c r="V208" s="185"/>
      <c r="W208" s="181"/>
      <c r="X208" s="106"/>
      <c r="Y208" s="103"/>
      <c r="Z208" s="103"/>
      <c r="AA208" s="104"/>
      <c r="AB208" s="186">
        <v>15</v>
      </c>
      <c r="AC208" s="185"/>
      <c r="AD208" s="185"/>
      <c r="AE208" s="181">
        <v>15</v>
      </c>
      <c r="AF208" s="187"/>
      <c r="AG208" s="185"/>
      <c r="AH208" s="185"/>
      <c r="AI208" s="181"/>
      <c r="AJ208" s="187"/>
      <c r="AK208" s="185"/>
      <c r="AL208" s="185"/>
      <c r="AM208" s="181"/>
    </row>
    <row r="209" spans="1:41" ht="45" x14ac:dyDescent="0.25">
      <c r="A209" s="232">
        <f>A208+1</f>
        <v>3</v>
      </c>
      <c r="B209" s="235" t="s">
        <v>122</v>
      </c>
      <c r="C209" s="236" t="s">
        <v>126</v>
      </c>
      <c r="D209" s="237">
        <v>1</v>
      </c>
      <c r="E209" s="238">
        <v>1</v>
      </c>
      <c r="F209" s="107">
        <f>'PKT ECTS'!G97</f>
        <v>2</v>
      </c>
      <c r="G209" s="106">
        <f>SUM(H209:K209)</f>
        <v>45</v>
      </c>
      <c r="H209" s="287">
        <f t="shared" si="43"/>
        <v>15</v>
      </c>
      <c r="I209" s="287">
        <f t="shared" si="44"/>
        <v>0</v>
      </c>
      <c r="J209" s="287">
        <f t="shared" si="45"/>
        <v>0</v>
      </c>
      <c r="K209" s="287">
        <f t="shared" si="46"/>
        <v>30</v>
      </c>
      <c r="L209" s="239"/>
      <c r="M209" s="185"/>
      <c r="N209" s="185"/>
      <c r="O209" s="240"/>
      <c r="P209" s="187"/>
      <c r="Q209" s="185"/>
      <c r="R209" s="185"/>
      <c r="S209" s="240"/>
      <c r="T209" s="187"/>
      <c r="U209" s="185"/>
      <c r="V209" s="185"/>
      <c r="W209" s="240"/>
      <c r="X209" s="106"/>
      <c r="Y209" s="103"/>
      <c r="Z209" s="103"/>
      <c r="AA209" s="107"/>
      <c r="AB209" s="187"/>
      <c r="AC209" s="185"/>
      <c r="AD209" s="185"/>
      <c r="AE209" s="240"/>
      <c r="AF209" s="186">
        <v>15</v>
      </c>
      <c r="AG209" s="185"/>
      <c r="AH209" s="185"/>
      <c r="AI209" s="240">
        <v>30</v>
      </c>
      <c r="AJ209" s="187"/>
      <c r="AK209" s="185"/>
      <c r="AL209" s="185"/>
      <c r="AM209" s="240"/>
    </row>
    <row r="210" spans="1:41" ht="30" x14ac:dyDescent="0.25">
      <c r="A210" s="232">
        <f>A209+1</f>
        <v>4</v>
      </c>
      <c r="B210" s="235" t="s">
        <v>123</v>
      </c>
      <c r="C210" s="236" t="s">
        <v>127</v>
      </c>
      <c r="D210" s="241"/>
      <c r="E210" s="113">
        <v>2</v>
      </c>
      <c r="F210" s="104">
        <f>'PKT ECTS'!G98</f>
        <v>2</v>
      </c>
      <c r="G210" s="106">
        <f>SUM(H210:K210)</f>
        <v>30</v>
      </c>
      <c r="H210" s="287">
        <f t="shared" si="43"/>
        <v>15</v>
      </c>
      <c r="I210" s="287">
        <f t="shared" si="44"/>
        <v>0</v>
      </c>
      <c r="J210" s="287">
        <f t="shared" si="45"/>
        <v>0</v>
      </c>
      <c r="K210" s="287">
        <f t="shared" si="46"/>
        <v>15</v>
      </c>
      <c r="L210" s="190"/>
      <c r="M210" s="185"/>
      <c r="N210" s="185"/>
      <c r="O210" s="181"/>
      <c r="P210" s="187"/>
      <c r="Q210" s="185"/>
      <c r="R210" s="185"/>
      <c r="S210" s="181"/>
      <c r="T210" s="187"/>
      <c r="U210" s="185"/>
      <c r="V210" s="185"/>
      <c r="W210" s="181"/>
      <c r="X210" s="106"/>
      <c r="Y210" s="103"/>
      <c r="Z210" s="103"/>
      <c r="AA210" s="104"/>
      <c r="AB210" s="187"/>
      <c r="AC210" s="185"/>
      <c r="AD210" s="185"/>
      <c r="AE210" s="181"/>
      <c r="AF210" s="187">
        <v>15</v>
      </c>
      <c r="AG210" s="185"/>
      <c r="AH210" s="185"/>
      <c r="AI210" s="181">
        <v>15</v>
      </c>
      <c r="AJ210" s="187"/>
      <c r="AK210" s="185"/>
      <c r="AL210" s="185"/>
      <c r="AM210" s="181"/>
    </row>
    <row r="211" spans="1:41" ht="18" customHeight="1" thickBot="1" x14ac:dyDescent="0.3">
      <c r="A211" s="101"/>
      <c r="B211" s="219"/>
      <c r="C211" s="242"/>
      <c r="D211" s="188"/>
      <c r="E211" s="243"/>
      <c r="F211" s="240"/>
      <c r="G211" s="106"/>
      <c r="H211" s="287">
        <f t="shared" si="43"/>
        <v>0</v>
      </c>
      <c r="I211" s="289">
        <f t="shared" si="44"/>
        <v>0</v>
      </c>
      <c r="J211" s="289">
        <f t="shared" si="45"/>
        <v>0</v>
      </c>
      <c r="K211" s="289">
        <f t="shared" si="46"/>
        <v>0</v>
      </c>
      <c r="L211" s="245"/>
      <c r="M211" s="246"/>
      <c r="N211" s="246"/>
      <c r="O211" s="247"/>
      <c r="P211" s="248"/>
      <c r="Q211" s="246"/>
      <c r="R211" s="246"/>
      <c r="S211" s="247"/>
      <c r="T211" s="248"/>
      <c r="U211" s="246"/>
      <c r="V211" s="246"/>
      <c r="W211" s="247"/>
      <c r="X211" s="248"/>
      <c r="Y211" s="246"/>
      <c r="Z211" s="246"/>
      <c r="AA211" s="247"/>
      <c r="AB211" s="248"/>
      <c r="AC211" s="246"/>
      <c r="AD211" s="246"/>
      <c r="AE211" s="247"/>
      <c r="AF211" s="248"/>
      <c r="AG211" s="246"/>
      <c r="AH211" s="246"/>
      <c r="AI211" s="247"/>
      <c r="AJ211" s="248"/>
      <c r="AK211" s="246"/>
      <c r="AL211" s="246"/>
      <c r="AM211" s="247"/>
    </row>
    <row r="212" spans="1:41" ht="18" customHeight="1" thickTop="1" x14ac:dyDescent="0.25">
      <c r="A212" s="116"/>
      <c r="B212" s="438" t="s">
        <v>21</v>
      </c>
      <c r="C212" s="439"/>
      <c r="D212" s="430">
        <f t="shared" ref="D212:AM212" si="47">SUM(D207:D211)</f>
        <v>2</v>
      </c>
      <c r="E212" s="432">
        <f t="shared" si="47"/>
        <v>6</v>
      </c>
      <c r="F212" s="411">
        <f t="shared" si="47"/>
        <v>11</v>
      </c>
      <c r="G212" s="484">
        <f t="shared" si="47"/>
        <v>135</v>
      </c>
      <c r="H212" s="432">
        <f t="shared" si="47"/>
        <v>60</v>
      </c>
      <c r="I212" s="432">
        <f t="shared" si="47"/>
        <v>0</v>
      </c>
      <c r="J212" s="432">
        <f t="shared" si="47"/>
        <v>0</v>
      </c>
      <c r="K212" s="411">
        <f t="shared" si="47"/>
        <v>75</v>
      </c>
      <c r="L212" s="117">
        <f t="shared" si="47"/>
        <v>0</v>
      </c>
      <c r="M212" s="118">
        <f t="shared" si="47"/>
        <v>0</v>
      </c>
      <c r="N212" s="118">
        <f t="shared" si="47"/>
        <v>0</v>
      </c>
      <c r="O212" s="119">
        <f t="shared" si="47"/>
        <v>0</v>
      </c>
      <c r="P212" s="117">
        <f t="shared" si="47"/>
        <v>0</v>
      </c>
      <c r="Q212" s="118">
        <f t="shared" si="47"/>
        <v>0</v>
      </c>
      <c r="R212" s="118">
        <f t="shared" si="47"/>
        <v>0</v>
      </c>
      <c r="S212" s="120">
        <f t="shared" si="47"/>
        <v>0</v>
      </c>
      <c r="T212" s="121">
        <f t="shared" si="47"/>
        <v>0</v>
      </c>
      <c r="U212" s="118">
        <f t="shared" si="47"/>
        <v>0</v>
      </c>
      <c r="V212" s="118">
        <f t="shared" si="47"/>
        <v>0</v>
      </c>
      <c r="W212" s="119">
        <f t="shared" si="47"/>
        <v>0</v>
      </c>
      <c r="X212" s="117">
        <f t="shared" si="47"/>
        <v>0</v>
      </c>
      <c r="Y212" s="118">
        <f t="shared" si="47"/>
        <v>0</v>
      </c>
      <c r="Z212" s="118">
        <f t="shared" si="47"/>
        <v>0</v>
      </c>
      <c r="AA212" s="120">
        <f t="shared" si="47"/>
        <v>0</v>
      </c>
      <c r="AB212" s="121">
        <f t="shared" si="47"/>
        <v>30</v>
      </c>
      <c r="AC212" s="118">
        <f t="shared" si="47"/>
        <v>0</v>
      </c>
      <c r="AD212" s="118">
        <f t="shared" si="47"/>
        <v>0</v>
      </c>
      <c r="AE212" s="119">
        <f t="shared" si="47"/>
        <v>30</v>
      </c>
      <c r="AF212" s="117">
        <f t="shared" si="47"/>
        <v>30</v>
      </c>
      <c r="AG212" s="118">
        <f t="shared" si="47"/>
        <v>0</v>
      </c>
      <c r="AH212" s="118">
        <f t="shared" si="47"/>
        <v>0</v>
      </c>
      <c r="AI212" s="120">
        <f t="shared" si="47"/>
        <v>45</v>
      </c>
      <c r="AJ212" s="121">
        <f t="shared" si="47"/>
        <v>0</v>
      </c>
      <c r="AK212" s="118">
        <f t="shared" si="47"/>
        <v>0</v>
      </c>
      <c r="AL212" s="118">
        <f t="shared" si="47"/>
        <v>0</v>
      </c>
      <c r="AM212" s="120">
        <f t="shared" si="47"/>
        <v>0</v>
      </c>
    </row>
    <row r="213" spans="1:41" ht="18" customHeight="1" thickBot="1" x14ac:dyDescent="0.3">
      <c r="A213" s="122"/>
      <c r="B213" s="434"/>
      <c r="C213" s="435"/>
      <c r="D213" s="431"/>
      <c r="E213" s="433"/>
      <c r="F213" s="412"/>
      <c r="G213" s="534"/>
      <c r="H213" s="542"/>
      <c r="I213" s="542"/>
      <c r="J213" s="542"/>
      <c r="K213" s="544"/>
      <c r="L213" s="196"/>
      <c r="M213" s="197">
        <f>SUM(L212:O212)</f>
        <v>0</v>
      </c>
      <c r="N213" s="197"/>
      <c r="O213" s="198"/>
      <c r="P213" s="196"/>
      <c r="Q213" s="197">
        <f>SUM(P212:S212)</f>
        <v>0</v>
      </c>
      <c r="R213" s="197"/>
      <c r="S213" s="198"/>
      <c r="T213" s="380">
        <f>SUM(T212:W212)</f>
        <v>0</v>
      </c>
      <c r="U213" s="502"/>
      <c r="V213" s="502"/>
      <c r="W213" s="503"/>
      <c r="X213" s="380">
        <f>SUM(X212:AA212)</f>
        <v>0</v>
      </c>
      <c r="Y213" s="502"/>
      <c r="Z213" s="502"/>
      <c r="AA213" s="503"/>
      <c r="AB213" s="380">
        <f>SUM(AB212:AE212)</f>
        <v>60</v>
      </c>
      <c r="AC213" s="502"/>
      <c r="AD213" s="502"/>
      <c r="AE213" s="503"/>
      <c r="AF213" s="380">
        <f>SUM(AF212:AI212)</f>
        <v>75</v>
      </c>
      <c r="AG213" s="502"/>
      <c r="AH213" s="502"/>
      <c r="AI213" s="503"/>
      <c r="AJ213" s="380">
        <f>SUM(AJ212:AM212)</f>
        <v>0</v>
      </c>
      <c r="AK213" s="502"/>
      <c r="AL213" s="502"/>
      <c r="AM213" s="503"/>
    </row>
    <row r="214" spans="1:41" ht="18" customHeight="1" x14ac:dyDescent="0.25">
      <c r="A214" s="421" t="s">
        <v>108</v>
      </c>
      <c r="B214" s="422"/>
      <c r="C214" s="423"/>
      <c r="D214" s="424" t="s">
        <v>8</v>
      </c>
      <c r="E214" s="427" t="s">
        <v>9</v>
      </c>
      <c r="F214" s="383" t="s">
        <v>60</v>
      </c>
      <c r="G214" s="409" t="s">
        <v>6</v>
      </c>
      <c r="H214" s="440" t="s">
        <v>10</v>
      </c>
      <c r="I214" s="440" t="s">
        <v>11</v>
      </c>
      <c r="J214" s="440" t="s">
        <v>12</v>
      </c>
      <c r="K214" s="462" t="s">
        <v>55</v>
      </c>
      <c r="L214" s="393" t="s">
        <v>241</v>
      </c>
      <c r="M214" s="394"/>
      <c r="N214" s="394"/>
      <c r="O214" s="395"/>
      <c r="P214" s="393" t="s">
        <v>242</v>
      </c>
      <c r="Q214" s="394"/>
      <c r="R214" s="394"/>
      <c r="S214" s="395"/>
      <c r="T214" s="393" t="s">
        <v>243</v>
      </c>
      <c r="U214" s="394"/>
      <c r="V214" s="394"/>
      <c r="W214" s="395"/>
      <c r="X214" s="393" t="s">
        <v>244</v>
      </c>
      <c r="Y214" s="394"/>
      <c r="Z214" s="394"/>
      <c r="AA214" s="395"/>
      <c r="AB214" s="393" t="s">
        <v>245</v>
      </c>
      <c r="AC214" s="394"/>
      <c r="AD214" s="394"/>
      <c r="AE214" s="395"/>
      <c r="AF214" s="457" t="s">
        <v>246</v>
      </c>
      <c r="AG214" s="458"/>
      <c r="AH214" s="458"/>
      <c r="AI214" s="467"/>
      <c r="AJ214" s="393" t="s">
        <v>247</v>
      </c>
      <c r="AK214" s="394"/>
      <c r="AL214" s="394"/>
      <c r="AM214" s="395"/>
    </row>
    <row r="215" spans="1:41" ht="18" customHeight="1" x14ac:dyDescent="0.25">
      <c r="A215" s="421"/>
      <c r="B215" s="422"/>
      <c r="C215" s="423"/>
      <c r="D215" s="425"/>
      <c r="E215" s="427"/>
      <c r="F215" s="428"/>
      <c r="G215" s="409"/>
      <c r="H215" s="440"/>
      <c r="I215" s="440"/>
      <c r="J215" s="440"/>
      <c r="K215" s="462"/>
      <c r="L215" s="378" t="s">
        <v>10</v>
      </c>
      <c r="M215" s="385" t="s">
        <v>11</v>
      </c>
      <c r="N215" s="376" t="s">
        <v>13</v>
      </c>
      <c r="O215" s="383" t="s">
        <v>58</v>
      </c>
      <c r="P215" s="378" t="s">
        <v>10</v>
      </c>
      <c r="Q215" s="385" t="s">
        <v>11</v>
      </c>
      <c r="R215" s="376" t="s">
        <v>13</v>
      </c>
      <c r="S215" s="383" t="s">
        <v>58</v>
      </c>
      <c r="T215" s="378" t="s">
        <v>10</v>
      </c>
      <c r="U215" s="385" t="s">
        <v>11</v>
      </c>
      <c r="V215" s="376" t="s">
        <v>13</v>
      </c>
      <c r="W215" s="383" t="s">
        <v>58</v>
      </c>
      <c r="X215" s="378" t="s">
        <v>10</v>
      </c>
      <c r="Y215" s="385" t="s">
        <v>11</v>
      </c>
      <c r="Z215" s="376" t="s">
        <v>13</v>
      </c>
      <c r="AA215" s="383" t="s">
        <v>58</v>
      </c>
      <c r="AB215" s="378" t="s">
        <v>10</v>
      </c>
      <c r="AC215" s="385" t="s">
        <v>11</v>
      </c>
      <c r="AD215" s="376" t="s">
        <v>13</v>
      </c>
      <c r="AE215" s="383" t="s">
        <v>58</v>
      </c>
      <c r="AF215" s="378" t="s">
        <v>10</v>
      </c>
      <c r="AG215" s="385" t="s">
        <v>11</v>
      </c>
      <c r="AH215" s="376" t="s">
        <v>13</v>
      </c>
      <c r="AI215" s="383" t="s">
        <v>58</v>
      </c>
      <c r="AJ215" s="378" t="s">
        <v>10</v>
      </c>
      <c r="AK215" s="385" t="s">
        <v>11</v>
      </c>
      <c r="AL215" s="376" t="s">
        <v>13</v>
      </c>
      <c r="AM215" s="383" t="s">
        <v>58</v>
      </c>
    </row>
    <row r="216" spans="1:41" ht="18" customHeight="1" thickBot="1" x14ac:dyDescent="0.3">
      <c r="A216" s="421"/>
      <c r="B216" s="422"/>
      <c r="C216" s="423"/>
      <c r="D216" s="426"/>
      <c r="E216" s="377"/>
      <c r="F216" s="384"/>
      <c r="G216" s="410"/>
      <c r="H216" s="441"/>
      <c r="I216" s="441"/>
      <c r="J216" s="441"/>
      <c r="K216" s="463"/>
      <c r="L216" s="379"/>
      <c r="M216" s="386"/>
      <c r="N216" s="377"/>
      <c r="O216" s="384"/>
      <c r="P216" s="379"/>
      <c r="Q216" s="386"/>
      <c r="R216" s="377"/>
      <c r="S216" s="384"/>
      <c r="T216" s="379"/>
      <c r="U216" s="386"/>
      <c r="V216" s="377"/>
      <c r="W216" s="384"/>
      <c r="X216" s="379"/>
      <c r="Y216" s="386"/>
      <c r="Z216" s="377"/>
      <c r="AA216" s="384"/>
      <c r="AB216" s="379"/>
      <c r="AC216" s="386"/>
      <c r="AD216" s="377"/>
      <c r="AE216" s="384"/>
      <c r="AF216" s="379"/>
      <c r="AG216" s="386"/>
      <c r="AH216" s="377"/>
      <c r="AI216" s="384"/>
      <c r="AJ216" s="379"/>
      <c r="AK216" s="386"/>
      <c r="AL216" s="377"/>
      <c r="AM216" s="384"/>
    </row>
    <row r="217" spans="1:41" ht="18" customHeight="1" x14ac:dyDescent="0.25">
      <c r="A217" s="421"/>
      <c r="B217" s="422"/>
      <c r="C217" s="423"/>
      <c r="D217" s="574">
        <f t="shared" ref="D217:K217" si="48">SUM(D50+D96+D168+D212)</f>
        <v>19</v>
      </c>
      <c r="E217" s="541">
        <f t="shared" si="48"/>
        <v>84</v>
      </c>
      <c r="F217" s="545">
        <f t="shared" si="48"/>
        <v>158</v>
      </c>
      <c r="G217" s="557">
        <f t="shared" si="48"/>
        <v>1965</v>
      </c>
      <c r="H217" s="541">
        <f t="shared" si="48"/>
        <v>870</v>
      </c>
      <c r="I217" s="541">
        <f t="shared" si="48"/>
        <v>210</v>
      </c>
      <c r="J217" s="541">
        <f t="shared" si="48"/>
        <v>390</v>
      </c>
      <c r="K217" s="545">
        <f t="shared" si="48"/>
        <v>495</v>
      </c>
      <c r="L217" s="139">
        <f t="shared" ref="L217:AM217" si="49">SUM(L96+L168+L212+L50)</f>
        <v>150</v>
      </c>
      <c r="M217" s="140">
        <f t="shared" si="49"/>
        <v>60</v>
      </c>
      <c r="N217" s="140">
        <f t="shared" si="49"/>
        <v>60</v>
      </c>
      <c r="O217" s="141">
        <f t="shared" si="49"/>
        <v>75</v>
      </c>
      <c r="P217" s="139">
        <f t="shared" si="49"/>
        <v>180</v>
      </c>
      <c r="Q217" s="140">
        <f t="shared" si="49"/>
        <v>45</v>
      </c>
      <c r="R217" s="140">
        <f t="shared" si="49"/>
        <v>90</v>
      </c>
      <c r="S217" s="142">
        <f t="shared" si="49"/>
        <v>45</v>
      </c>
      <c r="T217" s="143">
        <f t="shared" si="49"/>
        <v>135</v>
      </c>
      <c r="U217" s="140">
        <f t="shared" si="49"/>
        <v>60</v>
      </c>
      <c r="V217" s="140">
        <f t="shared" si="49"/>
        <v>120</v>
      </c>
      <c r="W217" s="141">
        <f t="shared" si="49"/>
        <v>45</v>
      </c>
      <c r="X217" s="139">
        <f t="shared" si="49"/>
        <v>150</v>
      </c>
      <c r="Y217" s="140">
        <f t="shared" si="49"/>
        <v>45</v>
      </c>
      <c r="Z217" s="140">
        <f t="shared" si="49"/>
        <v>45</v>
      </c>
      <c r="AA217" s="142">
        <f t="shared" si="49"/>
        <v>135</v>
      </c>
      <c r="AB217" s="143">
        <f t="shared" si="49"/>
        <v>120</v>
      </c>
      <c r="AC217" s="140">
        <f t="shared" si="49"/>
        <v>0</v>
      </c>
      <c r="AD217" s="140">
        <f t="shared" si="49"/>
        <v>45</v>
      </c>
      <c r="AE217" s="141">
        <f t="shared" si="49"/>
        <v>90</v>
      </c>
      <c r="AF217" s="139">
        <f t="shared" si="49"/>
        <v>90</v>
      </c>
      <c r="AG217" s="140">
        <f t="shared" si="49"/>
        <v>0</v>
      </c>
      <c r="AH217" s="140">
        <f t="shared" si="49"/>
        <v>30</v>
      </c>
      <c r="AI217" s="142">
        <f t="shared" si="49"/>
        <v>105</v>
      </c>
      <c r="AJ217" s="143">
        <f t="shared" si="49"/>
        <v>45</v>
      </c>
      <c r="AK217" s="140">
        <f t="shared" si="49"/>
        <v>0</v>
      </c>
      <c r="AL217" s="140">
        <f t="shared" si="49"/>
        <v>0</v>
      </c>
      <c r="AM217" s="142">
        <f t="shared" si="49"/>
        <v>0</v>
      </c>
    </row>
    <row r="218" spans="1:41" ht="18" customHeight="1" thickBot="1" x14ac:dyDescent="0.3">
      <c r="A218" s="421"/>
      <c r="B218" s="422"/>
      <c r="C218" s="423"/>
      <c r="D218" s="575"/>
      <c r="E218" s="548"/>
      <c r="F218" s="483"/>
      <c r="G218" s="558"/>
      <c r="H218" s="548"/>
      <c r="I218" s="548"/>
      <c r="J218" s="548"/>
      <c r="K218" s="559"/>
      <c r="L218" s="387">
        <f>SUM(L217:O217)</f>
        <v>345</v>
      </c>
      <c r="M218" s="388"/>
      <c r="N218" s="388"/>
      <c r="O218" s="388"/>
      <c r="P218" s="387">
        <f>SUM(P217:S217)</f>
        <v>360</v>
      </c>
      <c r="Q218" s="388"/>
      <c r="R218" s="388"/>
      <c r="S218" s="388"/>
      <c r="T218" s="387">
        <f>SUM(T217:W217)</f>
        <v>360</v>
      </c>
      <c r="U218" s="388"/>
      <c r="V218" s="388"/>
      <c r="W218" s="388"/>
      <c r="X218" s="387">
        <f>SUM(X217:AA217)</f>
        <v>375</v>
      </c>
      <c r="Y218" s="388"/>
      <c r="Z218" s="388"/>
      <c r="AA218" s="388"/>
      <c r="AB218" s="387">
        <f>SUM(AB217:AE217)</f>
        <v>255</v>
      </c>
      <c r="AC218" s="388"/>
      <c r="AD218" s="388"/>
      <c r="AE218" s="388"/>
      <c r="AF218" s="387">
        <f>SUM(AF217:AI217)</f>
        <v>225</v>
      </c>
      <c r="AG218" s="388"/>
      <c r="AH218" s="388"/>
      <c r="AI218" s="388"/>
      <c r="AJ218" s="387">
        <f>SUM(AJ217:AM217)</f>
        <v>45</v>
      </c>
      <c r="AK218" s="388"/>
      <c r="AL218" s="388"/>
      <c r="AM218" s="389"/>
    </row>
    <row r="219" spans="1:41" ht="18" customHeight="1" x14ac:dyDescent="0.25">
      <c r="A219" s="421"/>
      <c r="B219" s="422"/>
      <c r="C219" s="423"/>
      <c r="D219" s="489" t="s">
        <v>23</v>
      </c>
      <c r="E219" s="472"/>
      <c r="F219" s="490"/>
      <c r="G219" s="497" t="s">
        <v>24</v>
      </c>
      <c r="H219" s="458"/>
      <c r="I219" s="458"/>
      <c r="J219" s="458"/>
      <c r="K219" s="467"/>
      <c r="L219" s="521">
        <f>L175</f>
        <v>4</v>
      </c>
      <c r="M219" s="522"/>
      <c r="N219" s="522"/>
      <c r="O219" s="523"/>
      <c r="P219" s="521">
        <f t="shared" ref="P219" si="50">P175</f>
        <v>4</v>
      </c>
      <c r="Q219" s="522"/>
      <c r="R219" s="522"/>
      <c r="S219" s="523"/>
      <c r="T219" s="521">
        <f t="shared" ref="T219" si="51">T175</f>
        <v>4</v>
      </c>
      <c r="U219" s="522"/>
      <c r="V219" s="522"/>
      <c r="W219" s="523"/>
      <c r="X219" s="521">
        <f t="shared" ref="X219" si="52">X175</f>
        <v>4</v>
      </c>
      <c r="Y219" s="522"/>
      <c r="Z219" s="522"/>
      <c r="AA219" s="523"/>
      <c r="AB219" s="521">
        <f>AB175+1</f>
        <v>2</v>
      </c>
      <c r="AC219" s="522"/>
      <c r="AD219" s="522"/>
      <c r="AE219" s="523"/>
      <c r="AF219" s="521">
        <f>AF175+1</f>
        <v>2</v>
      </c>
      <c r="AG219" s="522"/>
      <c r="AH219" s="522"/>
      <c r="AI219" s="523"/>
      <c r="AJ219" s="521">
        <f t="shared" ref="AJ219" si="53">AJ175</f>
        <v>0</v>
      </c>
      <c r="AK219" s="522"/>
      <c r="AL219" s="522"/>
      <c r="AM219" s="523"/>
      <c r="AO219" s="363">
        <f>SUM(L219:AM219)</f>
        <v>20</v>
      </c>
    </row>
    <row r="220" spans="1:41" ht="18" customHeight="1" x14ac:dyDescent="0.25">
      <c r="A220" s="421"/>
      <c r="B220" s="422"/>
      <c r="C220" s="423"/>
      <c r="D220" s="491"/>
      <c r="E220" s="492"/>
      <c r="F220" s="493"/>
      <c r="G220" s="486" t="s">
        <v>25</v>
      </c>
      <c r="H220" s="487"/>
      <c r="I220" s="487"/>
      <c r="J220" s="487"/>
      <c r="K220" s="488"/>
      <c r="L220" s="528">
        <f>L176</f>
        <v>12</v>
      </c>
      <c r="M220" s="529"/>
      <c r="N220" s="529"/>
      <c r="O220" s="530"/>
      <c r="P220" s="528">
        <f t="shared" ref="P220" si="54">P176</f>
        <v>15</v>
      </c>
      <c r="Q220" s="529"/>
      <c r="R220" s="529"/>
      <c r="S220" s="530"/>
      <c r="T220" s="528">
        <f t="shared" ref="T220" si="55">T176</f>
        <v>14</v>
      </c>
      <c r="U220" s="529"/>
      <c r="V220" s="529"/>
      <c r="W220" s="530"/>
      <c r="X220" s="528">
        <f t="shared" ref="X220" si="56">X176</f>
        <v>17</v>
      </c>
      <c r="Y220" s="529"/>
      <c r="Z220" s="529"/>
      <c r="AA220" s="530"/>
      <c r="AB220" s="528">
        <f>AB176+3</f>
        <v>13</v>
      </c>
      <c r="AC220" s="529"/>
      <c r="AD220" s="529"/>
      <c r="AE220" s="530"/>
      <c r="AF220" s="528">
        <f>AF176+3</f>
        <v>11</v>
      </c>
      <c r="AG220" s="529"/>
      <c r="AH220" s="529"/>
      <c r="AI220" s="530"/>
      <c r="AJ220" s="528">
        <f t="shared" ref="AJ220" si="57">AJ176</f>
        <v>3</v>
      </c>
      <c r="AK220" s="529"/>
      <c r="AL220" s="529"/>
      <c r="AM220" s="530"/>
      <c r="AO220" s="363">
        <f>SUM(L220:AM220)</f>
        <v>85</v>
      </c>
    </row>
    <row r="221" spans="1:41" ht="18" customHeight="1" thickBot="1" x14ac:dyDescent="0.3">
      <c r="A221" s="421"/>
      <c r="B221" s="422"/>
      <c r="C221" s="423"/>
      <c r="D221" s="494"/>
      <c r="E221" s="495"/>
      <c r="F221" s="496"/>
      <c r="G221" s="486" t="s">
        <v>60</v>
      </c>
      <c r="H221" s="487"/>
      <c r="I221" s="487"/>
      <c r="J221" s="487"/>
      <c r="K221" s="488"/>
      <c r="L221" s="525">
        <f>L177</f>
        <v>30</v>
      </c>
      <c r="M221" s="526"/>
      <c r="N221" s="526"/>
      <c r="O221" s="527"/>
      <c r="P221" s="525">
        <f t="shared" ref="P221" si="58">P177</f>
        <v>30</v>
      </c>
      <c r="Q221" s="526"/>
      <c r="R221" s="526"/>
      <c r="S221" s="527"/>
      <c r="T221" s="525">
        <f t="shared" ref="T221" si="59">T177</f>
        <v>30</v>
      </c>
      <c r="U221" s="526"/>
      <c r="V221" s="526"/>
      <c r="W221" s="527"/>
      <c r="X221" s="525">
        <f t="shared" ref="X221" si="60">X177</f>
        <v>30</v>
      </c>
      <c r="Y221" s="526"/>
      <c r="Z221" s="526"/>
      <c r="AA221" s="527"/>
      <c r="AB221" s="525">
        <f>AB177+3+4</f>
        <v>19</v>
      </c>
      <c r="AC221" s="526"/>
      <c r="AD221" s="526"/>
      <c r="AE221" s="527"/>
      <c r="AF221" s="525">
        <f>AF177+2+2</f>
        <v>15</v>
      </c>
      <c r="AG221" s="526"/>
      <c r="AH221" s="526"/>
      <c r="AI221" s="527"/>
      <c r="AJ221" s="525">
        <f t="shared" ref="AJ221" si="61">AJ177</f>
        <v>4</v>
      </c>
      <c r="AK221" s="526"/>
      <c r="AL221" s="526"/>
      <c r="AM221" s="527"/>
      <c r="AO221" s="363">
        <f>SUM(L221:AM221)</f>
        <v>158</v>
      </c>
    </row>
    <row r="222" spans="1:41" ht="18" customHeight="1" x14ac:dyDescent="0.25">
      <c r="A222" s="144"/>
      <c r="B222" s="145"/>
      <c r="C222" s="145"/>
      <c r="D222" s="145"/>
      <c r="E222" s="145"/>
      <c r="F222" s="145"/>
      <c r="G222" s="145"/>
      <c r="H222" s="145"/>
      <c r="I222" s="145"/>
      <c r="J222" s="145"/>
      <c r="K222" s="145"/>
      <c r="L222" s="145"/>
      <c r="M222" s="145"/>
      <c r="N222" s="145"/>
      <c r="O222" s="145"/>
      <c r="P222" s="145"/>
      <c r="Q222" s="145"/>
      <c r="R222" s="145"/>
      <c r="S222" s="145"/>
      <c r="T222" s="145"/>
      <c r="U222" s="146"/>
      <c r="V222" s="145"/>
      <c r="W222" s="145"/>
      <c r="X222" s="145"/>
      <c r="Y222" s="145"/>
      <c r="Z222" s="146"/>
      <c r="AA222" s="147"/>
      <c r="AB222" s="148"/>
      <c r="AC222" s="145"/>
      <c r="AD222" s="145"/>
      <c r="AE222" s="145"/>
      <c r="AF222" s="145"/>
      <c r="AG222" s="145"/>
      <c r="AH222" s="145"/>
      <c r="AI222" s="145"/>
      <c r="AJ222" s="145"/>
      <c r="AK222" s="145"/>
      <c r="AL222" s="145"/>
      <c r="AM222" s="149"/>
    </row>
    <row r="223" spans="1:41" ht="18" customHeight="1" x14ac:dyDescent="0.25">
      <c r="A223" s="150" t="s">
        <v>56</v>
      </c>
      <c r="B223" s="151"/>
      <c r="C223" s="151"/>
      <c r="D223" s="151"/>
      <c r="E223" s="151"/>
      <c r="F223" s="151"/>
      <c r="G223" s="151"/>
      <c r="H223" s="152"/>
      <c r="I223" s="152"/>
      <c r="J223" s="152"/>
      <c r="K223" s="152"/>
      <c r="L223" s="152"/>
      <c r="M223" s="152"/>
      <c r="N223" s="152"/>
      <c r="O223" s="152"/>
      <c r="P223" s="152"/>
      <c r="Q223" s="152"/>
      <c r="R223" s="152"/>
      <c r="S223" s="152"/>
      <c r="T223" s="152"/>
      <c r="U223" s="152"/>
      <c r="V223" s="152"/>
      <c r="W223" s="152"/>
      <c r="X223" s="152"/>
      <c r="Y223" s="152"/>
      <c r="Z223" s="152"/>
      <c r="AA223" s="153"/>
      <c r="AB223" s="154"/>
      <c r="AC223" s="152" t="str">
        <f>AC61</f>
        <v>Obowiązuje od roku akademickiego: 2020/2021</v>
      </c>
      <c r="AD223" s="152"/>
      <c r="AE223" s="152"/>
      <c r="AF223" s="152"/>
      <c r="AG223" s="152"/>
      <c r="AH223" s="152"/>
      <c r="AI223" s="152"/>
      <c r="AJ223" s="152"/>
      <c r="AK223" s="152"/>
      <c r="AL223" s="152"/>
      <c r="AM223" s="153"/>
    </row>
    <row r="224" spans="1:41" ht="18" customHeight="1" x14ac:dyDescent="0.25">
      <c r="A224" s="155" t="s">
        <v>103</v>
      </c>
      <c r="B224" s="308"/>
      <c r="C224" s="308"/>
      <c r="D224" s="80"/>
      <c r="E224" s="80"/>
      <c r="F224" s="80"/>
      <c r="G224" s="80"/>
      <c r="H224" s="80"/>
      <c r="I224" s="80"/>
      <c r="J224" s="80"/>
      <c r="K224" s="80"/>
      <c r="L224" s="80"/>
      <c r="M224" s="80"/>
      <c r="N224" s="80"/>
      <c r="O224" s="80"/>
      <c r="P224" s="80"/>
      <c r="Q224" s="151"/>
      <c r="R224" s="151"/>
      <c r="S224" s="151"/>
      <c r="T224" s="156"/>
      <c r="U224" s="156"/>
      <c r="V224" s="156"/>
      <c r="W224" s="156"/>
      <c r="X224" s="151"/>
      <c r="Y224" s="151"/>
      <c r="Z224" s="152"/>
      <c r="AA224" s="153"/>
      <c r="AB224" s="155"/>
      <c r="AC224" s="151"/>
      <c r="AD224" s="156"/>
      <c r="AE224" s="156"/>
      <c r="AF224" s="152"/>
      <c r="AG224" s="152"/>
      <c r="AH224" s="152"/>
      <c r="AI224" s="152"/>
      <c r="AJ224" s="152"/>
      <c r="AK224" s="124"/>
      <c r="AL224" s="124"/>
      <c r="AM224" s="125"/>
    </row>
    <row r="225" spans="1:39" ht="18" customHeight="1" x14ac:dyDescent="0.25">
      <c r="A225" s="157" t="s">
        <v>323</v>
      </c>
      <c r="B225" s="308"/>
      <c r="C225" s="308"/>
      <c r="D225" s="76"/>
      <c r="E225" s="76"/>
      <c r="F225" s="76"/>
      <c r="G225" s="76"/>
      <c r="H225" s="76"/>
      <c r="I225" s="76"/>
      <c r="J225" s="76"/>
      <c r="K225" s="76"/>
      <c r="L225" s="76"/>
      <c r="M225" s="76"/>
      <c r="N225" s="76"/>
      <c r="O225" s="76"/>
      <c r="P225" s="76"/>
      <c r="Q225" s="158"/>
      <c r="R225" s="158"/>
      <c r="S225" s="158"/>
      <c r="T225" s="159"/>
      <c r="U225" s="160"/>
      <c r="V225" s="159"/>
      <c r="W225" s="159"/>
      <c r="X225" s="152"/>
      <c r="Y225" s="152"/>
      <c r="Z225" s="152"/>
      <c r="AA225" s="153"/>
      <c r="AB225" s="154"/>
      <c r="AC225" s="160" t="s">
        <v>26</v>
      </c>
      <c r="AD225" s="158"/>
      <c r="AE225" s="158"/>
      <c r="AF225" s="159"/>
      <c r="AG225" s="161"/>
      <c r="AH225" s="152"/>
      <c r="AI225" s="152"/>
      <c r="AJ225" s="161"/>
      <c r="AK225" s="161"/>
      <c r="AL225" s="161"/>
      <c r="AM225" s="153"/>
    </row>
    <row r="226" spans="1:39" ht="18" customHeight="1" x14ac:dyDescent="0.25">
      <c r="A226" s="157" t="s">
        <v>249</v>
      </c>
      <c r="B226" s="308"/>
      <c r="C226" s="308"/>
      <c r="D226" s="131"/>
      <c r="E226" s="131"/>
      <c r="F226" s="131"/>
      <c r="G226" s="162"/>
      <c r="H226" s="162"/>
      <c r="I226" s="162"/>
      <c r="J226" s="162"/>
      <c r="K226" s="162"/>
      <c r="L226" s="162"/>
      <c r="M226" s="162"/>
      <c r="N226" s="162"/>
      <c r="O226" s="162"/>
      <c r="P226" s="162"/>
      <c r="Q226" s="151"/>
      <c r="R226" s="151"/>
      <c r="S226" s="151"/>
      <c r="T226" s="156"/>
      <c r="U226" s="156"/>
      <c r="V226" s="156"/>
      <c r="W226" s="156"/>
      <c r="X226" s="152"/>
      <c r="Y226" s="152"/>
      <c r="Z226" s="152"/>
      <c r="AA226" s="153"/>
      <c r="AB226" s="154"/>
      <c r="AC226" s="159" t="s">
        <v>27</v>
      </c>
      <c r="AD226" s="159" t="s">
        <v>28</v>
      </c>
      <c r="AE226" s="151"/>
      <c r="AF226" s="156"/>
      <c r="AG226" s="152"/>
      <c r="AH226" s="152"/>
      <c r="AI226" s="152"/>
      <c r="AJ226" s="152"/>
      <c r="AK226" s="152"/>
      <c r="AL226" s="152"/>
      <c r="AM226" s="163"/>
    </row>
    <row r="227" spans="1:39" ht="18" customHeight="1" x14ac:dyDescent="0.25">
      <c r="A227" s="170" t="s">
        <v>324</v>
      </c>
      <c r="B227" s="308"/>
      <c r="C227" s="308"/>
      <c r="D227" s="162"/>
      <c r="E227" s="162"/>
      <c r="F227" s="162"/>
      <c r="G227" s="164"/>
      <c r="H227" s="165"/>
      <c r="I227" s="165"/>
      <c r="J227" s="165"/>
      <c r="K227" s="165"/>
      <c r="L227" s="165"/>
      <c r="M227" s="165"/>
      <c r="N227" s="165"/>
      <c r="O227" s="165"/>
      <c r="P227" s="165"/>
      <c r="Q227" s="166"/>
      <c r="R227" s="166"/>
      <c r="S227" s="166"/>
      <c r="T227" s="166"/>
      <c r="U227" s="166"/>
      <c r="V227" s="166"/>
      <c r="W227" s="166"/>
      <c r="X227" s="152"/>
      <c r="Y227" s="152"/>
      <c r="Z227" s="152"/>
      <c r="AA227" s="153"/>
      <c r="AB227" s="154"/>
      <c r="AC227" s="158" t="s">
        <v>29</v>
      </c>
      <c r="AD227" s="158" t="s">
        <v>30</v>
      </c>
      <c r="AE227" s="166"/>
      <c r="AF227" s="166"/>
      <c r="AG227" s="152"/>
      <c r="AH227" s="152"/>
      <c r="AI227" s="152"/>
      <c r="AJ227" s="152"/>
      <c r="AK227" s="152"/>
      <c r="AL227" s="152"/>
      <c r="AM227" s="153"/>
    </row>
    <row r="228" spans="1:39" ht="18" customHeight="1" x14ac:dyDescent="0.25">
      <c r="A228" s="170" t="s">
        <v>325</v>
      </c>
      <c r="B228" s="308"/>
      <c r="C228" s="308"/>
      <c r="D228" s="308"/>
      <c r="E228" s="308"/>
      <c r="F228" s="308"/>
      <c r="G228" s="308"/>
      <c r="H228" s="164"/>
      <c r="I228" s="164"/>
      <c r="J228" s="164"/>
      <c r="K228" s="167"/>
      <c r="L228" s="164"/>
      <c r="M228" s="164"/>
      <c r="N228" s="164"/>
      <c r="O228" s="164"/>
      <c r="P228" s="164"/>
      <c r="Q228" s="168"/>
      <c r="R228" s="168"/>
      <c r="S228" s="168"/>
      <c r="T228" s="168"/>
      <c r="U228" s="151"/>
      <c r="V228" s="151"/>
      <c r="W228" s="151"/>
      <c r="X228" s="152"/>
      <c r="Y228" s="152"/>
      <c r="Z228" s="152"/>
      <c r="AA228" s="153"/>
      <c r="AB228" s="154"/>
      <c r="AC228" s="159" t="s">
        <v>12</v>
      </c>
      <c r="AD228" s="169" t="s">
        <v>31</v>
      </c>
      <c r="AE228" s="151"/>
      <c r="AF228" s="151"/>
      <c r="AG228" s="152"/>
      <c r="AH228" s="152"/>
      <c r="AI228" s="152"/>
      <c r="AJ228" s="152"/>
      <c r="AK228" s="152"/>
      <c r="AL228" s="152"/>
      <c r="AM228" s="153"/>
    </row>
    <row r="229" spans="1:39" ht="18" customHeight="1" x14ac:dyDescent="0.25">
      <c r="A229" s="157" t="s">
        <v>299</v>
      </c>
      <c r="B229" s="308"/>
      <c r="C229" s="308"/>
      <c r="D229" s="164"/>
      <c r="E229" s="164"/>
      <c r="F229" s="164"/>
      <c r="G229" s="164"/>
      <c r="H229" s="80"/>
      <c r="I229" s="80"/>
      <c r="J229" s="80"/>
      <c r="K229" s="80"/>
      <c r="L229" s="80"/>
      <c r="M229" s="80"/>
      <c r="N229" s="80"/>
      <c r="O229" s="80"/>
      <c r="P229" s="80"/>
      <c r="Q229" s="151"/>
      <c r="R229" s="151"/>
      <c r="S229" s="151"/>
      <c r="T229" s="151"/>
      <c r="U229" s="151"/>
      <c r="V229" s="151"/>
      <c r="W229" s="151"/>
      <c r="X229" s="152"/>
      <c r="Y229" s="152"/>
      <c r="Z229" s="152"/>
      <c r="AA229" s="153"/>
      <c r="AB229" s="154"/>
      <c r="AC229" s="159" t="s">
        <v>32</v>
      </c>
      <c r="AD229" s="159" t="s">
        <v>33</v>
      </c>
      <c r="AE229" s="151"/>
      <c r="AF229" s="151"/>
      <c r="AG229" s="152"/>
      <c r="AH229" s="152"/>
      <c r="AI229" s="152"/>
      <c r="AJ229" s="152"/>
      <c r="AK229" s="152"/>
      <c r="AL229" s="152"/>
      <c r="AM229" s="153"/>
    </row>
    <row r="230" spans="1:39" ht="18" customHeight="1" x14ac:dyDescent="0.25">
      <c r="A230" s="170"/>
      <c r="B230" s="308"/>
      <c r="C230" s="308"/>
      <c r="D230" s="164"/>
      <c r="E230" s="164"/>
      <c r="F230" s="164"/>
      <c r="G230" s="80"/>
      <c r="H230" s="80"/>
      <c r="I230" s="80"/>
      <c r="J230" s="80"/>
      <c r="K230" s="80"/>
      <c r="L230" s="80"/>
      <c r="M230" s="80"/>
      <c r="N230" s="80"/>
      <c r="O230" s="80"/>
      <c r="P230" s="80"/>
      <c r="Q230" s="151"/>
      <c r="R230" s="151"/>
      <c r="S230" s="151"/>
      <c r="T230" s="156"/>
      <c r="U230" s="156"/>
      <c r="V230" s="156"/>
      <c r="W230" s="156"/>
      <c r="X230" s="152"/>
      <c r="Y230" s="152"/>
      <c r="Z230" s="152"/>
      <c r="AA230" s="153"/>
      <c r="AB230" s="154"/>
      <c r="AC230" s="159" t="s">
        <v>34</v>
      </c>
      <c r="AD230" s="159" t="s">
        <v>35</v>
      </c>
      <c r="AE230" s="151"/>
      <c r="AF230" s="156"/>
      <c r="AG230" s="152"/>
      <c r="AH230" s="152"/>
      <c r="AI230" s="152"/>
      <c r="AJ230" s="152"/>
      <c r="AK230" s="152"/>
      <c r="AL230" s="152"/>
      <c r="AM230" s="153"/>
    </row>
    <row r="231" spans="1:39" ht="18" customHeight="1" x14ac:dyDescent="0.25">
      <c r="A231" s="157"/>
      <c r="B231" s="308"/>
      <c r="C231" s="308"/>
      <c r="D231" s="80"/>
      <c r="E231" s="80"/>
      <c r="F231" s="80"/>
      <c r="G231" s="80"/>
      <c r="H231" s="80"/>
      <c r="I231" s="80"/>
      <c r="J231" s="80"/>
      <c r="K231" s="80"/>
      <c r="L231" s="80"/>
      <c r="M231" s="164"/>
      <c r="N231" s="164"/>
      <c r="O231" s="164"/>
      <c r="P231" s="164"/>
      <c r="Q231" s="168"/>
      <c r="R231" s="168"/>
      <c r="S231" s="168"/>
      <c r="T231" s="156"/>
      <c r="U231" s="156"/>
      <c r="V231" s="80"/>
      <c r="W231" s="151"/>
      <c r="X231" s="151"/>
      <c r="Y231" s="151"/>
      <c r="Z231" s="152"/>
      <c r="AA231" s="153"/>
      <c r="AB231" s="154"/>
      <c r="AC231" s="158" t="s">
        <v>36</v>
      </c>
      <c r="AD231" s="158" t="s">
        <v>37</v>
      </c>
      <c r="AE231" s="151"/>
      <c r="AF231" s="156"/>
      <c r="AG231" s="152"/>
      <c r="AH231" s="152"/>
      <c r="AI231" s="152"/>
      <c r="AJ231" s="152"/>
      <c r="AK231" s="152"/>
      <c r="AL231" s="152"/>
      <c r="AM231" s="153"/>
    </row>
    <row r="232" spans="1:39" ht="18" customHeight="1" x14ac:dyDescent="0.25">
      <c r="A232" s="154"/>
      <c r="B232" s="152"/>
      <c r="C232" s="152"/>
      <c r="D232" s="80"/>
      <c r="E232" s="80"/>
      <c r="F232" s="80"/>
      <c r="G232" s="80"/>
      <c r="H232" s="80"/>
      <c r="I232" s="80"/>
      <c r="J232" s="80"/>
      <c r="K232" s="80"/>
      <c r="L232" s="80"/>
      <c r="M232" s="80"/>
      <c r="N232" s="80"/>
      <c r="O232" s="80"/>
      <c r="P232" s="80"/>
      <c r="Q232" s="151"/>
      <c r="R232" s="151"/>
      <c r="S232" s="151"/>
      <c r="T232" s="156"/>
      <c r="U232" s="156"/>
      <c r="V232" s="156"/>
      <c r="W232" s="156"/>
      <c r="X232" s="152"/>
      <c r="Y232" s="152"/>
      <c r="Z232" s="152"/>
      <c r="AA232" s="153"/>
      <c r="AB232" s="154"/>
      <c r="AC232" s="171"/>
      <c r="AD232" s="158" t="s">
        <v>59</v>
      </c>
      <c r="AE232" s="131"/>
      <c r="AF232" s="156"/>
      <c r="AG232" s="152"/>
      <c r="AH232" s="152"/>
      <c r="AI232" s="152"/>
      <c r="AJ232" s="152"/>
      <c r="AK232" s="152"/>
      <c r="AL232" s="152"/>
      <c r="AM232" s="153"/>
    </row>
    <row r="233" spans="1:39" ht="18" customHeight="1" x14ac:dyDescent="0.25">
      <c r="A233" s="154"/>
      <c r="B233" s="131"/>
      <c r="C233" s="131"/>
      <c r="D233" s="131"/>
      <c r="E233" s="80"/>
      <c r="F233" s="80"/>
      <c r="G233" s="80"/>
      <c r="H233" s="80"/>
      <c r="I233" s="80"/>
      <c r="J233" s="80"/>
      <c r="K233" s="80"/>
      <c r="L233" s="80"/>
      <c r="M233" s="80"/>
      <c r="N233" s="80"/>
      <c r="O233" s="80"/>
      <c r="P233" s="80"/>
      <c r="Q233" s="151"/>
      <c r="R233" s="151"/>
      <c r="S233" s="151"/>
      <c r="T233" s="156"/>
      <c r="U233" s="156"/>
      <c r="V233" s="156"/>
      <c r="W233" s="156"/>
      <c r="X233" s="152"/>
      <c r="Y233" s="152"/>
      <c r="Z233" s="152"/>
      <c r="AA233" s="153"/>
      <c r="AB233" s="154"/>
      <c r="AC233" s="249"/>
      <c r="AD233" s="158"/>
      <c r="AE233" s="131"/>
      <c r="AF233" s="156"/>
      <c r="AG233" s="152"/>
      <c r="AH233" s="152"/>
      <c r="AI233" s="152"/>
      <c r="AJ233" s="152"/>
      <c r="AK233" s="152"/>
      <c r="AL233" s="152"/>
      <c r="AM233" s="153"/>
    </row>
    <row r="234" spans="1:39" ht="18" customHeight="1" thickBot="1" x14ac:dyDescent="0.3">
      <c r="A234" s="172"/>
      <c r="B234" s="173"/>
      <c r="C234" s="173"/>
      <c r="D234" s="174"/>
      <c r="E234" s="175"/>
      <c r="F234" s="175"/>
      <c r="G234" s="175"/>
      <c r="H234" s="175"/>
      <c r="I234" s="175"/>
      <c r="J234" s="175"/>
      <c r="K234" s="174"/>
      <c r="L234" s="174"/>
      <c r="M234" s="174"/>
      <c r="N234" s="174"/>
      <c r="O234" s="174"/>
      <c r="P234" s="174"/>
      <c r="Q234" s="174"/>
      <c r="R234" s="174"/>
      <c r="S234" s="174"/>
      <c r="T234" s="176"/>
      <c r="U234" s="173"/>
      <c r="V234" s="173"/>
      <c r="W234" s="173"/>
      <c r="X234" s="173"/>
      <c r="Y234" s="173"/>
      <c r="Z234" s="173"/>
      <c r="AA234" s="177"/>
      <c r="AB234" s="498" t="s">
        <v>54</v>
      </c>
      <c r="AC234" s="381"/>
      <c r="AD234" s="381"/>
      <c r="AE234" s="381"/>
      <c r="AF234" s="381"/>
      <c r="AG234" s="381"/>
      <c r="AH234" s="381"/>
      <c r="AI234" s="381"/>
      <c r="AJ234" s="381"/>
      <c r="AK234" s="381"/>
      <c r="AL234" s="381"/>
      <c r="AM234" s="382"/>
    </row>
    <row r="235" spans="1:39" ht="18" customHeight="1" x14ac:dyDescent="0.25">
      <c r="A235" s="560"/>
      <c r="B235" s="561"/>
      <c r="C235" s="562"/>
      <c r="D235" s="563" t="str">
        <f>D26</f>
        <v>PLAN  STUDIÓW  NR  VIII</v>
      </c>
      <c r="E235" s="564"/>
      <c r="F235" s="564"/>
      <c r="G235" s="564"/>
      <c r="H235" s="564"/>
      <c r="I235" s="564"/>
      <c r="J235" s="564"/>
      <c r="K235" s="564"/>
      <c r="L235" s="564"/>
      <c r="M235" s="564"/>
      <c r="N235" s="564"/>
      <c r="O235" s="564"/>
      <c r="P235" s="564"/>
      <c r="Q235" s="564"/>
      <c r="R235" s="564"/>
      <c r="S235" s="564"/>
      <c r="T235" s="564"/>
      <c r="U235" s="564"/>
      <c r="V235" s="564"/>
      <c r="W235" s="564"/>
      <c r="X235" s="565"/>
      <c r="Y235" s="565"/>
      <c r="Z235" s="565"/>
      <c r="AA235" s="566"/>
      <c r="AB235" s="571"/>
      <c r="AC235" s="572"/>
      <c r="AD235" s="572"/>
      <c r="AE235" s="572"/>
      <c r="AF235" s="572"/>
      <c r="AG235" s="572"/>
      <c r="AH235" s="572"/>
      <c r="AI235" s="572"/>
      <c r="AJ235" s="572"/>
      <c r="AK235" s="572"/>
      <c r="AL235" s="572"/>
      <c r="AM235" s="573"/>
    </row>
    <row r="236" spans="1:39" ht="18" customHeight="1" x14ac:dyDescent="0.25">
      <c r="A236" s="596" t="s">
        <v>251</v>
      </c>
      <c r="B236" s="597"/>
      <c r="C236" s="598"/>
      <c r="D236" s="567"/>
      <c r="E236" s="568"/>
      <c r="F236" s="568"/>
      <c r="G236" s="568"/>
      <c r="H236" s="568"/>
      <c r="I236" s="568"/>
      <c r="J236" s="568"/>
      <c r="K236" s="568"/>
      <c r="L236" s="568"/>
      <c r="M236" s="568"/>
      <c r="N236" s="568"/>
      <c r="O236" s="568"/>
      <c r="P236" s="568"/>
      <c r="Q236" s="568"/>
      <c r="R236" s="568"/>
      <c r="S236" s="568"/>
      <c r="T236" s="568"/>
      <c r="U236" s="568"/>
      <c r="V236" s="568"/>
      <c r="W236" s="568"/>
      <c r="X236" s="569"/>
      <c r="Y236" s="569"/>
      <c r="Z236" s="569"/>
      <c r="AA236" s="570"/>
      <c r="AB236" s="250"/>
      <c r="AC236" s="251"/>
      <c r="AD236" s="251"/>
      <c r="AE236" s="251"/>
      <c r="AF236" s="251"/>
      <c r="AG236" s="251"/>
      <c r="AH236" s="251"/>
      <c r="AI236" s="251"/>
      <c r="AJ236" s="251"/>
      <c r="AK236" s="251"/>
      <c r="AL236" s="251"/>
      <c r="AM236" s="252"/>
    </row>
    <row r="237" spans="1:39" ht="18" customHeight="1" x14ac:dyDescent="0.25">
      <c r="A237" s="596"/>
      <c r="B237" s="597"/>
      <c r="C237" s="598"/>
      <c r="D237" s="76"/>
      <c r="E237" s="77"/>
      <c r="F237" s="77"/>
      <c r="G237" s="77"/>
      <c r="H237" s="78"/>
      <c r="I237" s="77"/>
      <c r="J237" s="77"/>
      <c r="K237" s="77"/>
      <c r="L237" s="126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253"/>
      <c r="X237" s="254"/>
      <c r="Y237" s="254"/>
      <c r="Z237" s="254"/>
      <c r="AA237" s="254"/>
      <c r="AB237" s="250"/>
      <c r="AC237" s="251"/>
      <c r="AD237" s="251"/>
      <c r="AE237" s="251"/>
      <c r="AF237" s="251"/>
      <c r="AG237" s="251"/>
      <c r="AH237" s="251"/>
      <c r="AI237" s="251"/>
      <c r="AJ237" s="251"/>
      <c r="AK237" s="251"/>
      <c r="AL237" s="251"/>
      <c r="AM237" s="252"/>
    </row>
    <row r="238" spans="1:39" ht="18" customHeight="1" x14ac:dyDescent="0.25">
      <c r="A238" s="608"/>
      <c r="B238" s="581"/>
      <c r="C238" s="582"/>
      <c r="D238" s="76" t="s">
        <v>114</v>
      </c>
      <c r="E238" s="77"/>
      <c r="F238" s="77"/>
      <c r="G238" s="77"/>
      <c r="H238" s="78" t="s">
        <v>115</v>
      </c>
      <c r="I238" s="77"/>
      <c r="J238" s="77"/>
      <c r="K238" s="77"/>
      <c r="L238" s="126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255"/>
      <c r="X238" s="162"/>
      <c r="Y238" s="255"/>
      <c r="Z238" s="255"/>
      <c r="AA238" s="255"/>
      <c r="AB238" s="256"/>
      <c r="AC238" s="257"/>
      <c r="AD238" s="257"/>
      <c r="AE238" s="257"/>
      <c r="AF238" s="257"/>
      <c r="AG238" s="257"/>
      <c r="AH238" s="257"/>
      <c r="AI238" s="257"/>
      <c r="AJ238" s="257"/>
      <c r="AK238" s="257"/>
      <c r="AL238" s="257"/>
      <c r="AM238" s="258"/>
    </row>
    <row r="239" spans="1:39" ht="18" customHeight="1" x14ac:dyDescent="0.25">
      <c r="A239" s="580" t="s">
        <v>61</v>
      </c>
      <c r="B239" s="581"/>
      <c r="C239" s="582"/>
      <c r="D239" s="76" t="s">
        <v>64</v>
      </c>
      <c r="E239" s="79"/>
      <c r="F239" s="79"/>
      <c r="G239" s="79"/>
      <c r="H239" s="78" t="s">
        <v>106</v>
      </c>
      <c r="I239" s="80"/>
      <c r="J239" s="79"/>
      <c r="K239" s="78"/>
      <c r="L239" s="78"/>
      <c r="M239" s="131"/>
      <c r="N239" s="78"/>
      <c r="O239" s="78"/>
      <c r="P239" s="78"/>
      <c r="Q239" s="78"/>
      <c r="R239" s="78"/>
      <c r="S239" s="78"/>
      <c r="T239" s="78"/>
      <c r="U239" s="78"/>
      <c r="V239" s="76"/>
      <c r="W239" s="255"/>
      <c r="X239" s="162"/>
      <c r="Y239" s="259"/>
      <c r="Z239" s="259"/>
      <c r="AA239" s="259"/>
      <c r="AB239" s="576"/>
      <c r="AC239" s="577"/>
      <c r="AD239" s="577"/>
      <c r="AE239" s="577"/>
      <c r="AF239" s="577"/>
      <c r="AG239" s="577"/>
      <c r="AH239" s="577"/>
      <c r="AI239" s="577"/>
      <c r="AJ239" s="577"/>
      <c r="AK239" s="577"/>
      <c r="AL239" s="577"/>
      <c r="AM239" s="578"/>
    </row>
    <row r="240" spans="1:39" ht="18" customHeight="1" x14ac:dyDescent="0.25">
      <c r="A240" s="576" t="s">
        <v>102</v>
      </c>
      <c r="B240" s="577"/>
      <c r="C240" s="579"/>
      <c r="D240" s="76" t="s">
        <v>63</v>
      </c>
      <c r="E240" s="79"/>
      <c r="F240" s="79"/>
      <c r="G240" s="76"/>
      <c r="H240" s="78" t="s">
        <v>101</v>
      </c>
      <c r="I240" s="80"/>
      <c r="J240" s="78"/>
      <c r="K240" s="78"/>
      <c r="L240" s="124"/>
      <c r="M240" s="131"/>
      <c r="N240" s="79"/>
      <c r="O240" s="78"/>
      <c r="P240" s="78"/>
      <c r="Q240" s="78"/>
      <c r="R240" s="78"/>
      <c r="S240" s="78"/>
      <c r="T240" s="78"/>
      <c r="U240" s="78"/>
      <c r="V240" s="76"/>
      <c r="W240" s="255"/>
      <c r="X240" s="162"/>
      <c r="Y240" s="259"/>
      <c r="Z240" s="259"/>
      <c r="AA240" s="259"/>
      <c r="AB240" s="576"/>
      <c r="AC240" s="577"/>
      <c r="AD240" s="577"/>
      <c r="AE240" s="577"/>
      <c r="AF240" s="577"/>
      <c r="AG240" s="577"/>
      <c r="AH240" s="577"/>
      <c r="AI240" s="577"/>
      <c r="AJ240" s="577"/>
      <c r="AK240" s="577"/>
      <c r="AL240" s="577"/>
      <c r="AM240" s="578"/>
    </row>
    <row r="241" spans="1:65" ht="18" customHeight="1" x14ac:dyDescent="0.25">
      <c r="A241" s="580" t="s">
        <v>57</v>
      </c>
      <c r="B241" s="581"/>
      <c r="C241" s="582"/>
      <c r="D241" s="76" t="s">
        <v>0</v>
      </c>
      <c r="E241" s="76"/>
      <c r="F241" s="76"/>
      <c r="G241" s="76"/>
      <c r="H241" s="78" t="s">
        <v>65</v>
      </c>
      <c r="I241" s="80"/>
      <c r="J241" s="78"/>
      <c r="K241" s="78"/>
      <c r="L241" s="78"/>
      <c r="M241" s="131"/>
      <c r="N241" s="79"/>
      <c r="O241" s="78"/>
      <c r="P241" s="78"/>
      <c r="Q241" s="78"/>
      <c r="R241" s="78"/>
      <c r="S241" s="78"/>
      <c r="T241" s="78"/>
      <c r="U241" s="78"/>
      <c r="V241" s="76"/>
      <c r="W241" s="255"/>
      <c r="X241" s="162"/>
      <c r="Y241" s="255"/>
      <c r="Z241" s="255"/>
      <c r="AA241" s="255"/>
      <c r="AB241" s="576"/>
      <c r="AC241" s="577"/>
      <c r="AD241" s="577"/>
      <c r="AE241" s="577"/>
      <c r="AF241" s="577"/>
      <c r="AG241" s="577"/>
      <c r="AH241" s="577"/>
      <c r="AI241" s="577"/>
      <c r="AJ241" s="577"/>
      <c r="AK241" s="577"/>
      <c r="AL241" s="577"/>
      <c r="AM241" s="578"/>
    </row>
    <row r="242" spans="1:65" ht="18" customHeight="1" x14ac:dyDescent="0.25">
      <c r="A242" s="260"/>
      <c r="B242" s="261"/>
      <c r="C242" s="262"/>
      <c r="D242" s="136"/>
      <c r="E242" s="76"/>
      <c r="F242" s="76"/>
      <c r="G242" s="76"/>
      <c r="H242" s="78"/>
      <c r="I242" s="78"/>
      <c r="J242" s="78"/>
      <c r="K242" s="78"/>
      <c r="L242" s="78"/>
      <c r="M242" s="131"/>
      <c r="N242" s="78"/>
      <c r="O242" s="78"/>
      <c r="P242" s="78"/>
      <c r="Q242" s="78"/>
      <c r="R242" s="78"/>
      <c r="S242" s="78"/>
      <c r="T242" s="78"/>
      <c r="U242" s="78"/>
      <c r="V242" s="76"/>
      <c r="W242" s="255"/>
      <c r="X242" s="162"/>
      <c r="Y242" s="255"/>
      <c r="Z242" s="255"/>
      <c r="AA242" s="255"/>
      <c r="AB242" s="373" t="s">
        <v>239</v>
      </c>
      <c r="AC242" s="374"/>
      <c r="AD242" s="374"/>
      <c r="AE242" s="374"/>
      <c r="AF242" s="374"/>
      <c r="AG242" s="374"/>
      <c r="AH242" s="374"/>
      <c r="AI242" s="374"/>
      <c r="AJ242" s="374"/>
      <c r="AK242" s="374"/>
      <c r="AL242" s="374"/>
      <c r="AM242" s="375"/>
    </row>
    <row r="243" spans="1:65" ht="18" customHeight="1" x14ac:dyDescent="0.25">
      <c r="A243" s="260"/>
      <c r="B243" s="261"/>
      <c r="C243" s="262"/>
      <c r="D243" s="136"/>
      <c r="E243" s="76"/>
      <c r="F243" s="76"/>
      <c r="G243" s="76"/>
      <c r="H243" s="78"/>
      <c r="I243" s="137"/>
      <c r="J243" s="137"/>
      <c r="K243" s="137"/>
      <c r="L243" s="137"/>
      <c r="M243" s="131"/>
      <c r="N243" s="78"/>
      <c r="O243" s="78"/>
      <c r="P243" s="78"/>
      <c r="Q243" s="78"/>
      <c r="R243" s="78"/>
      <c r="S243" s="78"/>
      <c r="T243" s="78"/>
      <c r="U243" s="78"/>
      <c r="V243" s="76"/>
      <c r="W243" s="255"/>
      <c r="X243" s="162"/>
      <c r="Y243" s="255"/>
      <c r="Z243" s="255"/>
      <c r="AA243" s="255"/>
      <c r="AB243" s="373" t="s">
        <v>240</v>
      </c>
      <c r="AC243" s="374"/>
      <c r="AD243" s="374"/>
      <c r="AE243" s="374"/>
      <c r="AF243" s="374"/>
      <c r="AG243" s="374"/>
      <c r="AH243" s="374"/>
      <c r="AI243" s="374"/>
      <c r="AJ243" s="374"/>
      <c r="AK243" s="374"/>
      <c r="AL243" s="374"/>
      <c r="AM243" s="375"/>
    </row>
    <row r="244" spans="1:65" ht="18" customHeight="1" thickBot="1" x14ac:dyDescent="0.3">
      <c r="A244" s="583"/>
      <c r="B244" s="584"/>
      <c r="C244" s="585"/>
      <c r="D244" s="263"/>
      <c r="E244" s="264"/>
      <c r="F244" s="264"/>
      <c r="G244" s="264"/>
      <c r="H244" s="265"/>
      <c r="I244" s="264"/>
      <c r="J244" s="264"/>
      <c r="K244" s="266"/>
      <c r="L244" s="266"/>
      <c r="M244" s="266"/>
      <c r="N244" s="266"/>
      <c r="O244" s="266"/>
      <c r="P244" s="266"/>
      <c r="Q244" s="266"/>
      <c r="R244" s="266"/>
      <c r="S244" s="266"/>
      <c r="T244" s="266"/>
      <c r="U244" s="266"/>
      <c r="V244" s="267"/>
      <c r="W244" s="267"/>
      <c r="X244" s="264"/>
      <c r="Y244" s="268"/>
      <c r="Z244" s="268"/>
      <c r="AA244" s="268"/>
      <c r="AB244" s="586"/>
      <c r="AC244" s="587"/>
      <c r="AD244" s="587"/>
      <c r="AE244" s="587"/>
      <c r="AF244" s="587"/>
      <c r="AG244" s="587"/>
      <c r="AH244" s="587"/>
      <c r="AI244" s="587"/>
      <c r="AJ244" s="587"/>
      <c r="AK244" s="587"/>
      <c r="AL244" s="587"/>
      <c r="AM244" s="588"/>
    </row>
    <row r="245" spans="1:65" ht="8.25" customHeight="1" thickBot="1" x14ac:dyDescent="0.3">
      <c r="A245" s="204"/>
      <c r="B245" s="204"/>
      <c r="C245" s="204"/>
      <c r="D245" s="138"/>
      <c r="E245" s="138"/>
      <c r="F245" s="138"/>
      <c r="G245" s="138"/>
      <c r="H245" s="138"/>
      <c r="I245" s="138"/>
      <c r="J245" s="138"/>
      <c r="K245" s="205"/>
      <c r="L245" s="205"/>
      <c r="M245" s="205"/>
      <c r="N245" s="205"/>
      <c r="O245" s="205"/>
      <c r="P245" s="205"/>
      <c r="Q245" s="205"/>
      <c r="R245" s="205"/>
      <c r="S245" s="205"/>
      <c r="T245" s="205"/>
      <c r="U245" s="205"/>
      <c r="V245" s="206"/>
      <c r="W245" s="206"/>
      <c r="X245" s="207"/>
      <c r="Y245" s="207"/>
      <c r="Z245" s="207"/>
      <c r="AA245" s="207"/>
      <c r="AB245" s="207"/>
      <c r="AC245" s="207"/>
      <c r="AD245" s="207"/>
      <c r="AE245" s="207"/>
      <c r="AF245" s="207"/>
      <c r="AG245" s="207"/>
      <c r="AH245" s="207"/>
      <c r="AI245" s="207"/>
      <c r="AJ245" s="207"/>
      <c r="AK245" s="207"/>
      <c r="AL245" s="138"/>
      <c r="AM245" s="138"/>
    </row>
    <row r="246" spans="1:65" ht="18" customHeight="1" x14ac:dyDescent="0.25">
      <c r="A246" s="504" t="s">
        <v>39</v>
      </c>
      <c r="B246" s="507" t="s">
        <v>2</v>
      </c>
      <c r="C246" s="452"/>
      <c r="D246" s="451" t="s">
        <v>3</v>
      </c>
      <c r="E246" s="452"/>
      <c r="F246" s="453"/>
      <c r="G246" s="531" t="s">
        <v>4</v>
      </c>
      <c r="H246" s="458"/>
      <c r="I246" s="458"/>
      <c r="J246" s="458"/>
      <c r="K246" s="458"/>
      <c r="L246" s="457" t="s">
        <v>49</v>
      </c>
      <c r="M246" s="458"/>
      <c r="N246" s="458"/>
      <c r="O246" s="458"/>
      <c r="P246" s="458"/>
      <c r="Q246" s="458"/>
      <c r="R246" s="458"/>
      <c r="S246" s="458"/>
      <c r="T246" s="458"/>
      <c r="U246" s="458"/>
      <c r="V246" s="458"/>
      <c r="W246" s="458"/>
      <c r="X246" s="458"/>
      <c r="Y246" s="458"/>
      <c r="Z246" s="458"/>
      <c r="AA246" s="458"/>
      <c r="AB246" s="458"/>
      <c r="AC246" s="458"/>
      <c r="AD246" s="458"/>
      <c r="AE246" s="458"/>
      <c r="AF246" s="458"/>
      <c r="AG246" s="458"/>
      <c r="AH246" s="458"/>
      <c r="AI246" s="458"/>
      <c r="AJ246" s="458"/>
      <c r="AK246" s="458"/>
      <c r="AL246" s="458"/>
      <c r="AM246" s="467"/>
    </row>
    <row r="247" spans="1:65" ht="18" customHeight="1" x14ac:dyDescent="0.25">
      <c r="A247" s="505"/>
      <c r="B247" s="508"/>
      <c r="C247" s="455"/>
      <c r="D247" s="454"/>
      <c r="E247" s="455"/>
      <c r="F247" s="456"/>
      <c r="G247" s="378" t="s">
        <v>6</v>
      </c>
      <c r="H247" s="440" t="s">
        <v>7</v>
      </c>
      <c r="I247" s="440"/>
      <c r="J247" s="440"/>
      <c r="K247" s="462"/>
      <c r="L247" s="393" t="s">
        <v>241</v>
      </c>
      <c r="M247" s="394"/>
      <c r="N247" s="394"/>
      <c r="O247" s="395"/>
      <c r="P247" s="393" t="s">
        <v>242</v>
      </c>
      <c r="Q247" s="394"/>
      <c r="R247" s="394"/>
      <c r="S247" s="395"/>
      <c r="T247" s="393" t="s">
        <v>243</v>
      </c>
      <c r="U247" s="394"/>
      <c r="V247" s="394"/>
      <c r="W247" s="395"/>
      <c r="X247" s="393" t="s">
        <v>244</v>
      </c>
      <c r="Y247" s="394"/>
      <c r="Z247" s="394"/>
      <c r="AA247" s="395"/>
      <c r="AB247" s="393" t="s">
        <v>245</v>
      </c>
      <c r="AC247" s="394"/>
      <c r="AD247" s="394"/>
      <c r="AE247" s="395"/>
      <c r="AF247" s="393" t="s">
        <v>246</v>
      </c>
      <c r="AG247" s="394"/>
      <c r="AH247" s="394"/>
      <c r="AI247" s="395"/>
      <c r="AJ247" s="393" t="s">
        <v>247</v>
      </c>
      <c r="AK247" s="394"/>
      <c r="AL247" s="394"/>
      <c r="AM247" s="395"/>
    </row>
    <row r="248" spans="1:65" ht="18" customHeight="1" x14ac:dyDescent="0.25">
      <c r="A248" s="505"/>
      <c r="B248" s="508"/>
      <c r="C248" s="455"/>
      <c r="D248" s="425" t="s">
        <v>136</v>
      </c>
      <c r="E248" s="459" t="s">
        <v>9</v>
      </c>
      <c r="F248" s="383" t="s">
        <v>60</v>
      </c>
      <c r="G248" s="429"/>
      <c r="H248" s="440" t="s">
        <v>10</v>
      </c>
      <c r="I248" s="440" t="s">
        <v>11</v>
      </c>
      <c r="J248" s="440" t="s">
        <v>12</v>
      </c>
      <c r="K248" s="462" t="s">
        <v>55</v>
      </c>
      <c r="L248" s="479" t="s">
        <v>354</v>
      </c>
      <c r="M248" s="480"/>
      <c r="N248" s="480"/>
      <c r="O248" s="480"/>
      <c r="P248" s="480"/>
      <c r="Q248" s="480"/>
      <c r="R248" s="480"/>
      <c r="S248" s="480"/>
      <c r="T248" s="480"/>
      <c r="U248" s="480"/>
      <c r="V248" s="480"/>
      <c r="W248" s="480"/>
      <c r="X248" s="480"/>
      <c r="Y248" s="480"/>
      <c r="Z248" s="480"/>
      <c r="AA248" s="480"/>
      <c r="AB248" s="480"/>
      <c r="AC248" s="480"/>
      <c r="AD248" s="480"/>
      <c r="AE248" s="480"/>
      <c r="AF248" s="480"/>
      <c r="AG248" s="480"/>
      <c r="AH248" s="480"/>
      <c r="AI248" s="480"/>
      <c r="AJ248" s="480"/>
      <c r="AK248" s="480"/>
      <c r="AL248" s="480"/>
      <c r="AM248" s="481"/>
      <c r="AU248" s="371"/>
      <c r="AV248" s="371"/>
      <c r="AW248" s="371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</row>
    <row r="249" spans="1:65" ht="18" customHeight="1" x14ac:dyDescent="0.25">
      <c r="A249" s="505"/>
      <c r="B249" s="508"/>
      <c r="C249" s="455"/>
      <c r="D249" s="425"/>
      <c r="E249" s="460"/>
      <c r="F249" s="428"/>
      <c r="G249" s="429"/>
      <c r="H249" s="440"/>
      <c r="I249" s="440"/>
      <c r="J249" s="440"/>
      <c r="K249" s="462"/>
      <c r="L249" s="378" t="s">
        <v>10</v>
      </c>
      <c r="M249" s="385" t="s">
        <v>11</v>
      </c>
      <c r="N249" s="376" t="s">
        <v>13</v>
      </c>
      <c r="O249" s="383" t="s">
        <v>58</v>
      </c>
      <c r="P249" s="378" t="s">
        <v>10</v>
      </c>
      <c r="Q249" s="385" t="s">
        <v>11</v>
      </c>
      <c r="R249" s="376" t="s">
        <v>13</v>
      </c>
      <c r="S249" s="383" t="s">
        <v>58</v>
      </c>
      <c r="T249" s="378" t="s">
        <v>10</v>
      </c>
      <c r="U249" s="385" t="s">
        <v>11</v>
      </c>
      <c r="V249" s="376" t="s">
        <v>13</v>
      </c>
      <c r="W249" s="383" t="s">
        <v>58</v>
      </c>
      <c r="X249" s="378" t="s">
        <v>10</v>
      </c>
      <c r="Y249" s="385" t="s">
        <v>11</v>
      </c>
      <c r="Z249" s="376" t="s">
        <v>13</v>
      </c>
      <c r="AA249" s="383" t="s">
        <v>58</v>
      </c>
      <c r="AB249" s="378" t="s">
        <v>10</v>
      </c>
      <c r="AC249" s="385" t="s">
        <v>11</v>
      </c>
      <c r="AD249" s="376" t="s">
        <v>13</v>
      </c>
      <c r="AE249" s="383" t="s">
        <v>58</v>
      </c>
      <c r="AF249" s="378" t="s">
        <v>10</v>
      </c>
      <c r="AG249" s="385" t="s">
        <v>11</v>
      </c>
      <c r="AH249" s="376" t="s">
        <v>13</v>
      </c>
      <c r="AI249" s="383" t="s">
        <v>58</v>
      </c>
      <c r="AJ249" s="378" t="s">
        <v>10</v>
      </c>
      <c r="AK249" s="385" t="s">
        <v>11</v>
      </c>
      <c r="AL249" s="376" t="s">
        <v>13</v>
      </c>
      <c r="AM249" s="383" t="s">
        <v>58</v>
      </c>
      <c r="AU249" s="371"/>
      <c r="AV249" s="371"/>
      <c r="AW249" s="371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</row>
    <row r="250" spans="1:65" ht="18" customHeight="1" thickBot="1" x14ac:dyDescent="0.3">
      <c r="A250" s="506"/>
      <c r="B250" s="509"/>
      <c r="C250" s="510"/>
      <c r="D250" s="426"/>
      <c r="E250" s="461"/>
      <c r="F250" s="384"/>
      <c r="G250" s="379"/>
      <c r="H250" s="441"/>
      <c r="I250" s="441"/>
      <c r="J250" s="441"/>
      <c r="K250" s="463"/>
      <c r="L250" s="379"/>
      <c r="M250" s="386"/>
      <c r="N250" s="377"/>
      <c r="O250" s="384"/>
      <c r="P250" s="379"/>
      <c r="Q250" s="386"/>
      <c r="R250" s="377"/>
      <c r="S250" s="384"/>
      <c r="T250" s="379"/>
      <c r="U250" s="386"/>
      <c r="V250" s="377"/>
      <c r="W250" s="384"/>
      <c r="X250" s="379"/>
      <c r="Y250" s="386"/>
      <c r="Z250" s="377"/>
      <c r="AA250" s="384"/>
      <c r="AB250" s="379"/>
      <c r="AC250" s="386"/>
      <c r="AD250" s="377"/>
      <c r="AE250" s="384"/>
      <c r="AF250" s="379"/>
      <c r="AG250" s="386"/>
      <c r="AH250" s="377"/>
      <c r="AI250" s="384"/>
      <c r="AJ250" s="379"/>
      <c r="AK250" s="386"/>
      <c r="AL250" s="377"/>
      <c r="AM250" s="384"/>
      <c r="AU250" s="371"/>
      <c r="AV250" s="371"/>
      <c r="AW250" s="589"/>
      <c r="AX250" s="589"/>
      <c r="AY250" s="2"/>
      <c r="AZ250" s="2"/>
      <c r="BA250" s="589"/>
      <c r="BB250" s="589"/>
      <c r="BC250" s="589"/>
      <c r="BD250" s="2"/>
      <c r="BE250" s="2"/>
      <c r="BF250" s="2"/>
      <c r="BG250" s="2"/>
      <c r="BH250" s="2"/>
      <c r="BI250" s="2"/>
      <c r="BJ250" s="2"/>
      <c r="BK250" s="2"/>
      <c r="BL250" s="2"/>
      <c r="BM250" s="2"/>
    </row>
    <row r="251" spans="1:65" ht="18" customHeight="1" thickBot="1" x14ac:dyDescent="0.3">
      <c r="A251" s="81" t="s">
        <v>201</v>
      </c>
      <c r="B251" s="413" t="s">
        <v>224</v>
      </c>
      <c r="C251" s="413"/>
      <c r="D251" s="555"/>
      <c r="E251" s="555"/>
      <c r="F251" s="221"/>
      <c r="G251" s="221"/>
      <c r="H251" s="555"/>
      <c r="I251" s="555"/>
      <c r="J251" s="555"/>
      <c r="K251" s="555"/>
      <c r="L251" s="555"/>
      <c r="M251" s="555"/>
      <c r="N251" s="555"/>
      <c r="O251" s="555"/>
      <c r="P251" s="555"/>
      <c r="Q251" s="555"/>
      <c r="R251" s="555"/>
      <c r="S251" s="555"/>
      <c r="T251" s="555"/>
      <c r="U251" s="555"/>
      <c r="V251" s="555"/>
      <c r="W251" s="555"/>
      <c r="X251" s="555"/>
      <c r="Y251" s="555"/>
      <c r="Z251" s="555"/>
      <c r="AA251" s="555"/>
      <c r="AB251" s="555"/>
      <c r="AC251" s="555"/>
      <c r="AD251" s="555"/>
      <c r="AE251" s="555"/>
      <c r="AF251" s="555"/>
      <c r="AG251" s="555"/>
      <c r="AH251" s="555"/>
      <c r="AI251" s="555"/>
      <c r="AJ251" s="555"/>
      <c r="AK251" s="555"/>
      <c r="AL251" s="555"/>
      <c r="AM251" s="556"/>
      <c r="AU251" s="371"/>
      <c r="AV251" s="371"/>
      <c r="AW251" s="371"/>
      <c r="AX251" s="2"/>
      <c r="AY251" s="2"/>
      <c r="AZ251" s="2"/>
      <c r="BA251" s="2"/>
      <c r="BB251" s="9"/>
      <c r="BC251" s="9"/>
      <c r="BD251" s="2"/>
      <c r="BE251" s="2"/>
      <c r="BF251" s="2"/>
      <c r="BG251" s="2"/>
      <c r="BH251" s="9"/>
      <c r="BI251" s="9"/>
      <c r="BJ251" s="9"/>
      <c r="BK251" s="9"/>
      <c r="BL251" s="9"/>
      <c r="BM251" s="2"/>
    </row>
    <row r="252" spans="1:65" ht="18" customHeight="1" thickBot="1" x14ac:dyDescent="0.3">
      <c r="A252" s="81"/>
      <c r="B252" s="222" t="s">
        <v>110</v>
      </c>
      <c r="C252" s="222" t="s">
        <v>111</v>
      </c>
      <c r="D252" s="221"/>
      <c r="E252" s="221"/>
      <c r="F252" s="221"/>
      <c r="G252" s="221"/>
      <c r="H252" s="221"/>
      <c r="I252" s="221"/>
      <c r="J252" s="221"/>
      <c r="K252" s="221"/>
      <c r="L252" s="221"/>
      <c r="M252" s="221"/>
      <c r="N252" s="221"/>
      <c r="O252" s="221"/>
      <c r="P252" s="221"/>
      <c r="Q252" s="221"/>
      <c r="R252" s="221"/>
      <c r="S252" s="221"/>
      <c r="T252" s="221"/>
      <c r="U252" s="221"/>
      <c r="V252" s="221"/>
      <c r="W252" s="221"/>
      <c r="X252" s="221"/>
      <c r="Y252" s="221"/>
      <c r="Z252" s="221"/>
      <c r="AA252" s="221"/>
      <c r="AB252" s="221"/>
      <c r="AC252" s="221"/>
      <c r="AD252" s="221"/>
      <c r="AE252" s="221"/>
      <c r="AF252" s="221"/>
      <c r="AG252" s="221"/>
      <c r="AH252" s="221"/>
      <c r="AI252" s="221"/>
      <c r="AJ252" s="221"/>
      <c r="AK252" s="221"/>
      <c r="AL252" s="221"/>
      <c r="AM252" s="223"/>
      <c r="AU252" s="371"/>
      <c r="AV252" s="371"/>
      <c r="AW252" s="371"/>
      <c r="AX252" s="2"/>
      <c r="AY252" s="2"/>
      <c r="AZ252" s="2"/>
      <c r="BA252" s="2"/>
      <c r="BB252" s="9"/>
      <c r="BC252" s="9"/>
      <c r="BD252" s="2"/>
      <c r="BE252" s="2"/>
      <c r="BF252" s="2"/>
      <c r="BG252" s="2"/>
      <c r="BH252" s="9"/>
      <c r="BI252" s="9"/>
      <c r="BJ252" s="9"/>
      <c r="BK252" s="9"/>
      <c r="BL252" s="9"/>
      <c r="BM252" s="2"/>
    </row>
    <row r="253" spans="1:65" ht="15" x14ac:dyDescent="0.25">
      <c r="A253" s="224">
        <v>1</v>
      </c>
      <c r="B253" s="235" t="s">
        <v>128</v>
      </c>
      <c r="C253" s="236" t="s">
        <v>219</v>
      </c>
      <c r="D253" s="241"/>
      <c r="E253" s="113">
        <v>2</v>
      </c>
      <c r="F253" s="104">
        <v>3</v>
      </c>
      <c r="G253" s="106">
        <f t="shared" ref="G253:G258" si="62">SUM(H253:K253)</f>
        <v>30</v>
      </c>
      <c r="H253" s="287">
        <f t="shared" ref="H253:H258" si="63">SUM(L253,P253,T253,X253,AB253,AF253,AJ253)</f>
        <v>15</v>
      </c>
      <c r="I253" s="287">
        <f t="shared" ref="I253:I258" si="64">SUM(M253,Q253,U253,Y253,AC253,AG253,AK253)</f>
        <v>0</v>
      </c>
      <c r="J253" s="287">
        <f t="shared" ref="J253:J258" si="65">SUM(N253,R253,V253,Z253,AD253,AH253,AL253)</f>
        <v>0</v>
      </c>
      <c r="K253" s="287">
        <f t="shared" ref="K253:K258" si="66">SUM(O253,S253,W253,AA253,AE253,AI253,AM253)</f>
        <v>15</v>
      </c>
      <c r="L253" s="190"/>
      <c r="M253" s="185"/>
      <c r="N253" s="185"/>
      <c r="O253" s="181"/>
      <c r="P253" s="187"/>
      <c r="Q253" s="185"/>
      <c r="R253" s="185"/>
      <c r="S253" s="181"/>
      <c r="T253" s="187"/>
      <c r="U253" s="185"/>
      <c r="V253" s="185"/>
      <c r="W253" s="181"/>
      <c r="X253" s="106"/>
      <c r="Y253" s="103"/>
      <c r="Z253" s="103"/>
      <c r="AA253" s="104"/>
      <c r="AB253" s="187">
        <v>15</v>
      </c>
      <c r="AC253" s="185"/>
      <c r="AD253" s="185"/>
      <c r="AE253" s="181">
        <v>15</v>
      </c>
      <c r="AF253" s="187"/>
      <c r="AG253" s="185"/>
      <c r="AH253" s="185"/>
      <c r="AI253" s="181"/>
      <c r="AJ253" s="187"/>
      <c r="AK253" s="185"/>
      <c r="AL253" s="185"/>
      <c r="AM253" s="181"/>
      <c r="AU253" s="371"/>
      <c r="AV253" s="371"/>
      <c r="AW253" s="371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</row>
    <row r="254" spans="1:65" ht="15" x14ac:dyDescent="0.25">
      <c r="A254" s="232">
        <f t="shared" ref="A254:A258" si="67">A253+1</f>
        <v>2</v>
      </c>
      <c r="B254" s="235" t="s">
        <v>96</v>
      </c>
      <c r="C254" s="236" t="s">
        <v>200</v>
      </c>
      <c r="D254" s="241"/>
      <c r="E254" s="113">
        <v>2</v>
      </c>
      <c r="F254" s="104">
        <v>2</v>
      </c>
      <c r="G254" s="106">
        <f t="shared" si="62"/>
        <v>30</v>
      </c>
      <c r="H254" s="287">
        <f t="shared" si="63"/>
        <v>15</v>
      </c>
      <c r="I254" s="287">
        <f t="shared" si="64"/>
        <v>0</v>
      </c>
      <c r="J254" s="287">
        <f t="shared" si="65"/>
        <v>15</v>
      </c>
      <c r="K254" s="287">
        <f t="shared" si="66"/>
        <v>0</v>
      </c>
      <c r="L254" s="190"/>
      <c r="M254" s="185"/>
      <c r="N254" s="185"/>
      <c r="O254" s="181"/>
      <c r="P254" s="187"/>
      <c r="Q254" s="185"/>
      <c r="R254" s="185"/>
      <c r="S254" s="181"/>
      <c r="T254" s="187"/>
      <c r="U254" s="185"/>
      <c r="V254" s="185"/>
      <c r="W254" s="181"/>
      <c r="X254" s="106"/>
      <c r="Y254" s="103"/>
      <c r="Z254" s="103"/>
      <c r="AA254" s="104"/>
      <c r="AB254" s="187"/>
      <c r="AC254" s="185"/>
      <c r="AD254" s="185"/>
      <c r="AE254" s="181"/>
      <c r="AF254" s="187">
        <v>15</v>
      </c>
      <c r="AG254" s="185"/>
      <c r="AH254" s="185">
        <v>15</v>
      </c>
      <c r="AI254" s="181"/>
      <c r="AJ254" s="187"/>
      <c r="AK254" s="185"/>
      <c r="AL254" s="185"/>
      <c r="AM254" s="181"/>
      <c r="AO254" s="367"/>
      <c r="AU254" s="371"/>
      <c r="AV254" s="371"/>
      <c r="AW254" s="371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</row>
    <row r="255" spans="1:65" ht="30" x14ac:dyDescent="0.25">
      <c r="A255" s="232">
        <f t="shared" si="67"/>
        <v>3</v>
      </c>
      <c r="B255" s="235" t="s">
        <v>307</v>
      </c>
      <c r="C255" s="236" t="s">
        <v>308</v>
      </c>
      <c r="D255" s="241"/>
      <c r="E255" s="113">
        <v>1</v>
      </c>
      <c r="F255" s="104">
        <v>2</v>
      </c>
      <c r="G255" s="106">
        <f t="shared" ref="G255" si="68">SUM(H255:K255)</f>
        <v>15</v>
      </c>
      <c r="H255" s="287">
        <f t="shared" si="63"/>
        <v>15</v>
      </c>
      <c r="I255" s="287">
        <f t="shared" si="64"/>
        <v>0</v>
      </c>
      <c r="J255" s="287">
        <f t="shared" si="65"/>
        <v>0</v>
      </c>
      <c r="K255" s="287">
        <f t="shared" si="66"/>
        <v>0</v>
      </c>
      <c r="L255" s="190"/>
      <c r="M255" s="185"/>
      <c r="N255" s="185"/>
      <c r="O255" s="181"/>
      <c r="P255" s="187"/>
      <c r="Q255" s="185"/>
      <c r="R255" s="185"/>
      <c r="S255" s="181"/>
      <c r="T255" s="187"/>
      <c r="U255" s="185"/>
      <c r="V255" s="185"/>
      <c r="W255" s="181"/>
      <c r="X255" s="106"/>
      <c r="Y255" s="103"/>
      <c r="Z255" s="103"/>
      <c r="AA255" s="104"/>
      <c r="AB255" s="187"/>
      <c r="AC255" s="185"/>
      <c r="AD255" s="185"/>
      <c r="AE255" s="181"/>
      <c r="AF255" s="187">
        <v>15</v>
      </c>
      <c r="AG255" s="185"/>
      <c r="AH255" s="185"/>
      <c r="AI255" s="181"/>
      <c r="AJ255" s="187"/>
      <c r="AK255" s="185"/>
      <c r="AL255" s="185"/>
      <c r="AM255" s="181"/>
      <c r="AO255" s="367"/>
      <c r="AR255" s="363">
        <v>15</v>
      </c>
      <c r="AU255" s="371"/>
      <c r="AV255" s="371"/>
      <c r="AW255" s="371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</row>
    <row r="256" spans="1:65" ht="15" x14ac:dyDescent="0.25">
      <c r="A256" s="232">
        <f t="shared" si="67"/>
        <v>4</v>
      </c>
      <c r="B256" s="235" t="s">
        <v>329</v>
      </c>
      <c r="C256" s="236" t="s">
        <v>330</v>
      </c>
      <c r="D256" s="241">
        <v>1</v>
      </c>
      <c r="E256" s="113">
        <v>1</v>
      </c>
      <c r="F256" s="104">
        <v>5</v>
      </c>
      <c r="G256" s="106">
        <f t="shared" si="62"/>
        <v>60</v>
      </c>
      <c r="H256" s="287">
        <f t="shared" si="63"/>
        <v>30</v>
      </c>
      <c r="I256" s="287">
        <f t="shared" si="64"/>
        <v>0</v>
      </c>
      <c r="J256" s="287">
        <f t="shared" si="65"/>
        <v>0</v>
      </c>
      <c r="K256" s="287">
        <f t="shared" si="66"/>
        <v>30</v>
      </c>
      <c r="L256" s="190"/>
      <c r="M256" s="185"/>
      <c r="N256" s="185"/>
      <c r="O256" s="181"/>
      <c r="P256" s="187"/>
      <c r="Q256" s="185"/>
      <c r="R256" s="185"/>
      <c r="S256" s="181"/>
      <c r="T256" s="187"/>
      <c r="U256" s="185"/>
      <c r="V256" s="185"/>
      <c r="W256" s="181"/>
      <c r="X256" s="106"/>
      <c r="Y256" s="103"/>
      <c r="Z256" s="103"/>
      <c r="AA256" s="104"/>
      <c r="AB256" s="186">
        <v>30</v>
      </c>
      <c r="AC256" s="185"/>
      <c r="AD256" s="185"/>
      <c r="AE256" s="181">
        <v>30</v>
      </c>
      <c r="AF256" s="187"/>
      <c r="AG256" s="185"/>
      <c r="AH256" s="185"/>
      <c r="AI256" s="181"/>
      <c r="AJ256" s="187"/>
      <c r="AK256" s="185"/>
      <c r="AL256" s="185"/>
      <c r="AM256" s="181"/>
      <c r="AS256" s="363">
        <v>60</v>
      </c>
      <c r="AU256" s="371"/>
      <c r="AV256" s="371"/>
      <c r="AW256" s="371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</row>
    <row r="257" spans="1:65" ht="30" x14ac:dyDescent="0.25">
      <c r="A257" s="232">
        <f t="shared" si="67"/>
        <v>5</v>
      </c>
      <c r="B257" s="235" t="s">
        <v>305</v>
      </c>
      <c r="C257" s="236" t="s">
        <v>135</v>
      </c>
      <c r="D257" s="241">
        <v>1</v>
      </c>
      <c r="E257" s="113">
        <v>1</v>
      </c>
      <c r="F257" s="104">
        <v>3</v>
      </c>
      <c r="G257" s="106">
        <f t="shared" si="62"/>
        <v>45</v>
      </c>
      <c r="H257" s="287">
        <f t="shared" si="63"/>
        <v>15</v>
      </c>
      <c r="I257" s="287">
        <f t="shared" si="64"/>
        <v>0</v>
      </c>
      <c r="J257" s="287">
        <f t="shared" si="65"/>
        <v>0</v>
      </c>
      <c r="K257" s="287">
        <f t="shared" si="66"/>
        <v>30</v>
      </c>
      <c r="L257" s="190"/>
      <c r="M257" s="185"/>
      <c r="N257" s="185"/>
      <c r="O257" s="181"/>
      <c r="P257" s="187"/>
      <c r="Q257" s="185"/>
      <c r="R257" s="185"/>
      <c r="S257" s="181"/>
      <c r="T257" s="187"/>
      <c r="U257" s="185"/>
      <c r="V257" s="185"/>
      <c r="W257" s="181"/>
      <c r="X257" s="106"/>
      <c r="Y257" s="103"/>
      <c r="Z257" s="103"/>
      <c r="AA257" s="104"/>
      <c r="AB257" s="187"/>
      <c r="AC257" s="185"/>
      <c r="AD257" s="185"/>
      <c r="AE257" s="181"/>
      <c r="AF257" s="186">
        <v>15</v>
      </c>
      <c r="AG257" s="185"/>
      <c r="AH257" s="185"/>
      <c r="AI257" s="181">
        <v>30</v>
      </c>
      <c r="AJ257" s="187"/>
      <c r="AK257" s="185"/>
      <c r="AL257" s="185"/>
      <c r="AM257" s="181"/>
      <c r="AS257" s="363">
        <v>45</v>
      </c>
      <c r="AU257" s="371"/>
      <c r="AV257" s="371"/>
      <c r="AW257" s="371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</row>
    <row r="258" spans="1:65" ht="30.6" thickBot="1" x14ac:dyDescent="0.3">
      <c r="A258" s="232">
        <f t="shared" si="67"/>
        <v>6</v>
      </c>
      <c r="B258" s="235" t="s">
        <v>95</v>
      </c>
      <c r="C258" s="235" t="s">
        <v>195</v>
      </c>
      <c r="D258" s="241"/>
      <c r="E258" s="113">
        <v>2</v>
      </c>
      <c r="F258" s="104">
        <v>3</v>
      </c>
      <c r="G258" s="106">
        <f t="shared" si="62"/>
        <v>30</v>
      </c>
      <c r="H258" s="287">
        <f t="shared" si="63"/>
        <v>15</v>
      </c>
      <c r="I258" s="287">
        <f t="shared" si="64"/>
        <v>0</v>
      </c>
      <c r="J258" s="287">
        <f t="shared" si="65"/>
        <v>0</v>
      </c>
      <c r="K258" s="287">
        <f t="shared" si="66"/>
        <v>15</v>
      </c>
      <c r="L258" s="190"/>
      <c r="M258" s="185"/>
      <c r="N258" s="185"/>
      <c r="O258" s="181"/>
      <c r="P258" s="187"/>
      <c r="Q258" s="185"/>
      <c r="R258" s="185"/>
      <c r="S258" s="181"/>
      <c r="T258" s="187"/>
      <c r="U258" s="185"/>
      <c r="V258" s="185"/>
      <c r="W258" s="181"/>
      <c r="X258" s="106"/>
      <c r="Y258" s="103"/>
      <c r="Z258" s="103"/>
      <c r="AA258" s="104"/>
      <c r="AB258" s="187">
        <v>15</v>
      </c>
      <c r="AC258" s="185"/>
      <c r="AD258" s="185"/>
      <c r="AE258" s="181">
        <v>15</v>
      </c>
      <c r="AF258" s="187"/>
      <c r="AG258" s="185"/>
      <c r="AH258" s="185"/>
      <c r="AI258" s="181"/>
      <c r="AJ258" s="187"/>
      <c r="AK258" s="185"/>
      <c r="AL258" s="185"/>
      <c r="AM258" s="181"/>
      <c r="AS258" s="363">
        <v>30</v>
      </c>
      <c r="AU258" s="371"/>
      <c r="AV258" s="371"/>
      <c r="AW258" s="371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</row>
    <row r="259" spans="1:65" ht="18" customHeight="1" thickTop="1" x14ac:dyDescent="0.25">
      <c r="A259" s="116"/>
      <c r="B259" s="438" t="s">
        <v>21</v>
      </c>
      <c r="C259" s="439"/>
      <c r="D259" s="430">
        <f t="shared" ref="D259:AM259" si="69">SUM(D253:D258)</f>
        <v>2</v>
      </c>
      <c r="E259" s="432">
        <f t="shared" si="69"/>
        <v>9</v>
      </c>
      <c r="F259" s="411">
        <f t="shared" si="69"/>
        <v>18</v>
      </c>
      <c r="G259" s="484">
        <f t="shared" si="69"/>
        <v>210</v>
      </c>
      <c r="H259" s="432">
        <f t="shared" si="69"/>
        <v>105</v>
      </c>
      <c r="I259" s="432">
        <f t="shared" si="69"/>
        <v>0</v>
      </c>
      <c r="J259" s="432">
        <f t="shared" si="69"/>
        <v>15</v>
      </c>
      <c r="K259" s="411">
        <f t="shared" si="69"/>
        <v>90</v>
      </c>
      <c r="L259" s="117">
        <f t="shared" si="69"/>
        <v>0</v>
      </c>
      <c r="M259" s="118">
        <f t="shared" si="69"/>
        <v>0</v>
      </c>
      <c r="N259" s="118">
        <f t="shared" si="69"/>
        <v>0</v>
      </c>
      <c r="O259" s="119">
        <f t="shared" si="69"/>
        <v>0</v>
      </c>
      <c r="P259" s="117">
        <f t="shared" si="69"/>
        <v>0</v>
      </c>
      <c r="Q259" s="118">
        <f t="shared" si="69"/>
        <v>0</v>
      </c>
      <c r="R259" s="118">
        <f t="shared" si="69"/>
        <v>0</v>
      </c>
      <c r="S259" s="120">
        <f t="shared" si="69"/>
        <v>0</v>
      </c>
      <c r="T259" s="121">
        <f t="shared" si="69"/>
        <v>0</v>
      </c>
      <c r="U259" s="118">
        <f t="shared" si="69"/>
        <v>0</v>
      </c>
      <c r="V259" s="118">
        <f t="shared" si="69"/>
        <v>0</v>
      </c>
      <c r="W259" s="119">
        <f t="shared" si="69"/>
        <v>0</v>
      </c>
      <c r="X259" s="117">
        <f t="shared" si="69"/>
        <v>0</v>
      </c>
      <c r="Y259" s="118">
        <f t="shared" si="69"/>
        <v>0</v>
      </c>
      <c r="Z259" s="118">
        <f t="shared" si="69"/>
        <v>0</v>
      </c>
      <c r="AA259" s="120">
        <f t="shared" si="69"/>
        <v>0</v>
      </c>
      <c r="AB259" s="121">
        <f t="shared" si="69"/>
        <v>60</v>
      </c>
      <c r="AC259" s="118">
        <f t="shared" si="69"/>
        <v>0</v>
      </c>
      <c r="AD259" s="118">
        <f t="shared" si="69"/>
        <v>0</v>
      </c>
      <c r="AE259" s="119">
        <f t="shared" si="69"/>
        <v>60</v>
      </c>
      <c r="AF259" s="117">
        <f t="shared" si="69"/>
        <v>45</v>
      </c>
      <c r="AG259" s="118">
        <f t="shared" si="69"/>
        <v>0</v>
      </c>
      <c r="AH259" s="118">
        <f t="shared" si="69"/>
        <v>15</v>
      </c>
      <c r="AI259" s="120">
        <f t="shared" si="69"/>
        <v>30</v>
      </c>
      <c r="AJ259" s="121">
        <f t="shared" si="69"/>
        <v>0</v>
      </c>
      <c r="AK259" s="118">
        <f t="shared" si="69"/>
        <v>0</v>
      </c>
      <c r="AL259" s="118">
        <f t="shared" si="69"/>
        <v>0</v>
      </c>
      <c r="AM259" s="120">
        <f t="shared" si="69"/>
        <v>0</v>
      </c>
      <c r="AU259" s="371"/>
      <c r="AV259" s="371"/>
      <c r="AW259" s="371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</row>
    <row r="260" spans="1:65" ht="18" customHeight="1" thickBot="1" x14ac:dyDescent="0.3">
      <c r="A260" s="122"/>
      <c r="B260" s="434"/>
      <c r="C260" s="435"/>
      <c r="D260" s="431"/>
      <c r="E260" s="433"/>
      <c r="F260" s="412"/>
      <c r="G260" s="534"/>
      <c r="H260" s="542"/>
      <c r="I260" s="542"/>
      <c r="J260" s="542"/>
      <c r="K260" s="544"/>
      <c r="L260" s="380">
        <f>SUM(L259:O259)</f>
        <v>0</v>
      </c>
      <c r="M260" s="381"/>
      <c r="N260" s="381"/>
      <c r="O260" s="382"/>
      <c r="P260" s="380">
        <f>SUM(P259:S259)</f>
        <v>0</v>
      </c>
      <c r="Q260" s="381"/>
      <c r="R260" s="381"/>
      <c r="S260" s="382"/>
      <c r="T260" s="380">
        <f>SUM(T259:W259)</f>
        <v>0</v>
      </c>
      <c r="U260" s="502"/>
      <c r="V260" s="502"/>
      <c r="W260" s="503"/>
      <c r="X260" s="380">
        <f>SUM(X259:AA259)</f>
        <v>0</v>
      </c>
      <c r="Y260" s="502"/>
      <c r="Z260" s="502"/>
      <c r="AA260" s="503"/>
      <c r="AB260" s="380">
        <f>SUM(AB259:AE259)</f>
        <v>120</v>
      </c>
      <c r="AC260" s="502"/>
      <c r="AD260" s="502"/>
      <c r="AE260" s="503"/>
      <c r="AF260" s="380">
        <f>SUM(AF259:AI259)</f>
        <v>90</v>
      </c>
      <c r="AG260" s="502"/>
      <c r="AH260" s="502"/>
      <c r="AI260" s="503"/>
      <c r="AJ260" s="380">
        <f>SUM(AJ259:AM259)</f>
        <v>0</v>
      </c>
      <c r="AK260" s="502"/>
      <c r="AL260" s="502"/>
      <c r="AM260" s="503"/>
      <c r="AU260" s="371"/>
      <c r="AV260" s="371"/>
      <c r="AW260" s="371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9"/>
      <c r="BI260" s="9"/>
      <c r="BJ260" s="9"/>
      <c r="BK260" s="9"/>
      <c r="BL260" s="9"/>
      <c r="BM260" s="2"/>
    </row>
    <row r="261" spans="1:65" ht="18" customHeight="1" x14ac:dyDescent="0.25">
      <c r="A261" s="538" t="s">
        <v>129</v>
      </c>
      <c r="B261" s="539"/>
      <c r="C261" s="593"/>
      <c r="D261" s="424" t="s">
        <v>8</v>
      </c>
      <c r="E261" s="427" t="s">
        <v>9</v>
      </c>
      <c r="F261" s="383" t="s">
        <v>60</v>
      </c>
      <c r="G261" s="409" t="s">
        <v>6</v>
      </c>
      <c r="H261" s="440" t="s">
        <v>10</v>
      </c>
      <c r="I261" s="440" t="s">
        <v>11</v>
      </c>
      <c r="J261" s="440" t="s">
        <v>12</v>
      </c>
      <c r="K261" s="462" t="s">
        <v>55</v>
      </c>
      <c r="L261" s="393" t="s">
        <v>241</v>
      </c>
      <c r="M261" s="394"/>
      <c r="N261" s="394"/>
      <c r="O261" s="395"/>
      <c r="P261" s="393" t="s">
        <v>242</v>
      </c>
      <c r="Q261" s="394"/>
      <c r="R261" s="394"/>
      <c r="S261" s="395"/>
      <c r="T261" s="393" t="s">
        <v>243</v>
      </c>
      <c r="U261" s="394"/>
      <c r="V261" s="394"/>
      <c r="W261" s="395"/>
      <c r="X261" s="393" t="s">
        <v>244</v>
      </c>
      <c r="Y261" s="394"/>
      <c r="Z261" s="394"/>
      <c r="AA261" s="395"/>
      <c r="AB261" s="393" t="s">
        <v>245</v>
      </c>
      <c r="AC261" s="394"/>
      <c r="AD261" s="394"/>
      <c r="AE261" s="395"/>
      <c r="AF261" s="457" t="s">
        <v>246</v>
      </c>
      <c r="AG261" s="458"/>
      <c r="AH261" s="458"/>
      <c r="AI261" s="467"/>
      <c r="AJ261" s="393" t="s">
        <v>247</v>
      </c>
      <c r="AK261" s="394"/>
      <c r="AL261" s="394"/>
      <c r="AM261" s="395"/>
      <c r="AU261" s="371"/>
      <c r="AV261" s="371"/>
      <c r="AW261" s="371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9"/>
      <c r="BL261" s="9"/>
      <c r="BM261" s="2"/>
    </row>
    <row r="262" spans="1:65" ht="18" customHeight="1" x14ac:dyDescent="0.25">
      <c r="A262" s="421"/>
      <c r="B262" s="422"/>
      <c r="C262" s="423"/>
      <c r="D262" s="425"/>
      <c r="E262" s="427"/>
      <c r="F262" s="428"/>
      <c r="G262" s="409"/>
      <c r="H262" s="440"/>
      <c r="I262" s="440"/>
      <c r="J262" s="440"/>
      <c r="K262" s="462"/>
      <c r="L262" s="378" t="s">
        <v>10</v>
      </c>
      <c r="M262" s="385" t="s">
        <v>11</v>
      </c>
      <c r="N262" s="376" t="s">
        <v>13</v>
      </c>
      <c r="O262" s="383" t="s">
        <v>58</v>
      </c>
      <c r="P262" s="378" t="s">
        <v>10</v>
      </c>
      <c r="Q262" s="385" t="s">
        <v>11</v>
      </c>
      <c r="R262" s="376" t="s">
        <v>13</v>
      </c>
      <c r="S262" s="383" t="s">
        <v>58</v>
      </c>
      <c r="T262" s="378" t="s">
        <v>10</v>
      </c>
      <c r="U262" s="385" t="s">
        <v>11</v>
      </c>
      <c r="V262" s="376" t="s">
        <v>13</v>
      </c>
      <c r="W262" s="383" t="s">
        <v>58</v>
      </c>
      <c r="X262" s="378" t="s">
        <v>10</v>
      </c>
      <c r="Y262" s="385" t="s">
        <v>11</v>
      </c>
      <c r="Z262" s="376" t="s">
        <v>13</v>
      </c>
      <c r="AA262" s="383" t="s">
        <v>58</v>
      </c>
      <c r="AB262" s="378" t="s">
        <v>10</v>
      </c>
      <c r="AC262" s="385" t="s">
        <v>11</v>
      </c>
      <c r="AD262" s="376" t="s">
        <v>13</v>
      </c>
      <c r="AE262" s="383" t="s">
        <v>58</v>
      </c>
      <c r="AF262" s="378" t="s">
        <v>10</v>
      </c>
      <c r="AG262" s="385" t="s">
        <v>11</v>
      </c>
      <c r="AH262" s="376" t="s">
        <v>13</v>
      </c>
      <c r="AI262" s="383" t="s">
        <v>58</v>
      </c>
      <c r="AJ262" s="378" t="s">
        <v>10</v>
      </c>
      <c r="AK262" s="385" t="s">
        <v>11</v>
      </c>
      <c r="AL262" s="376" t="s">
        <v>13</v>
      </c>
      <c r="AM262" s="383" t="s">
        <v>58</v>
      </c>
      <c r="AU262" s="371"/>
      <c r="AV262" s="371"/>
      <c r="AW262" s="371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</row>
    <row r="263" spans="1:65" ht="18" customHeight="1" thickBot="1" x14ac:dyDescent="0.3">
      <c r="A263" s="421"/>
      <c r="B263" s="422"/>
      <c r="C263" s="423"/>
      <c r="D263" s="426"/>
      <c r="E263" s="377"/>
      <c r="F263" s="384"/>
      <c r="G263" s="410"/>
      <c r="H263" s="441"/>
      <c r="I263" s="441"/>
      <c r="J263" s="441"/>
      <c r="K263" s="463"/>
      <c r="L263" s="379"/>
      <c r="M263" s="386"/>
      <c r="N263" s="377"/>
      <c r="O263" s="384"/>
      <c r="P263" s="379"/>
      <c r="Q263" s="386"/>
      <c r="R263" s="377"/>
      <c r="S263" s="384"/>
      <c r="T263" s="379"/>
      <c r="U263" s="386"/>
      <c r="V263" s="377"/>
      <c r="W263" s="384"/>
      <c r="X263" s="379"/>
      <c r="Y263" s="386"/>
      <c r="Z263" s="377"/>
      <c r="AA263" s="384"/>
      <c r="AB263" s="379"/>
      <c r="AC263" s="386"/>
      <c r="AD263" s="377"/>
      <c r="AE263" s="384"/>
      <c r="AF263" s="379"/>
      <c r="AG263" s="386"/>
      <c r="AH263" s="377"/>
      <c r="AI263" s="384"/>
      <c r="AJ263" s="379"/>
      <c r="AK263" s="386"/>
      <c r="AL263" s="377"/>
      <c r="AM263" s="384"/>
      <c r="AU263" s="371"/>
      <c r="AV263" s="371"/>
      <c r="AW263" s="371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9"/>
      <c r="BI263" s="9"/>
      <c r="BJ263" s="9"/>
      <c r="BK263" s="9"/>
      <c r="BL263" s="9"/>
      <c r="BM263" s="2"/>
    </row>
    <row r="264" spans="1:65" ht="18" customHeight="1" x14ac:dyDescent="0.25">
      <c r="A264" s="421"/>
      <c r="B264" s="422"/>
      <c r="C264" s="423"/>
      <c r="D264" s="574">
        <f>SUM(D50+D96+D168+D212+D259)</f>
        <v>21</v>
      </c>
      <c r="E264" s="541">
        <f t="shared" ref="E264:K264" si="70">SUM(E50+E96+E168+E259+E212)</f>
        <v>93</v>
      </c>
      <c r="F264" s="545">
        <f t="shared" si="70"/>
        <v>176</v>
      </c>
      <c r="G264" s="557">
        <f t="shared" si="70"/>
        <v>2175</v>
      </c>
      <c r="H264" s="541">
        <f t="shared" si="70"/>
        <v>975</v>
      </c>
      <c r="I264" s="541">
        <f t="shared" si="70"/>
        <v>210</v>
      </c>
      <c r="J264" s="541">
        <f t="shared" si="70"/>
        <v>405</v>
      </c>
      <c r="K264" s="545">
        <f t="shared" si="70"/>
        <v>585</v>
      </c>
      <c r="L264" s="139">
        <f t="shared" ref="L264:AM264" si="71">SUM(L50+L96+L259+L168+L212)</f>
        <v>150</v>
      </c>
      <c r="M264" s="140">
        <f t="shared" si="71"/>
        <v>60</v>
      </c>
      <c r="N264" s="140">
        <f t="shared" si="71"/>
        <v>60</v>
      </c>
      <c r="O264" s="141">
        <f t="shared" si="71"/>
        <v>75</v>
      </c>
      <c r="P264" s="139">
        <f t="shared" si="71"/>
        <v>180</v>
      </c>
      <c r="Q264" s="140">
        <f t="shared" si="71"/>
        <v>45</v>
      </c>
      <c r="R264" s="140">
        <f t="shared" si="71"/>
        <v>90</v>
      </c>
      <c r="S264" s="142">
        <f t="shared" si="71"/>
        <v>45</v>
      </c>
      <c r="T264" s="143">
        <f t="shared" si="71"/>
        <v>135</v>
      </c>
      <c r="U264" s="140">
        <f t="shared" si="71"/>
        <v>60</v>
      </c>
      <c r="V264" s="140">
        <f t="shared" si="71"/>
        <v>120</v>
      </c>
      <c r="W264" s="141">
        <f t="shared" si="71"/>
        <v>45</v>
      </c>
      <c r="X264" s="139">
        <f t="shared" si="71"/>
        <v>150</v>
      </c>
      <c r="Y264" s="140">
        <f t="shared" si="71"/>
        <v>45</v>
      </c>
      <c r="Z264" s="140">
        <f t="shared" si="71"/>
        <v>45</v>
      </c>
      <c r="AA264" s="142">
        <f t="shared" si="71"/>
        <v>135</v>
      </c>
      <c r="AB264" s="143">
        <f t="shared" si="71"/>
        <v>180</v>
      </c>
      <c r="AC264" s="140">
        <f t="shared" si="71"/>
        <v>0</v>
      </c>
      <c r="AD264" s="140">
        <f t="shared" si="71"/>
        <v>45</v>
      </c>
      <c r="AE264" s="141">
        <f t="shared" si="71"/>
        <v>150</v>
      </c>
      <c r="AF264" s="139">
        <f t="shared" si="71"/>
        <v>135</v>
      </c>
      <c r="AG264" s="140">
        <f t="shared" si="71"/>
        <v>0</v>
      </c>
      <c r="AH264" s="140">
        <f t="shared" si="71"/>
        <v>45</v>
      </c>
      <c r="AI264" s="142">
        <f t="shared" si="71"/>
        <v>135</v>
      </c>
      <c r="AJ264" s="143">
        <f t="shared" si="71"/>
        <v>45</v>
      </c>
      <c r="AK264" s="140">
        <f t="shared" si="71"/>
        <v>0</v>
      </c>
      <c r="AL264" s="140">
        <f t="shared" si="71"/>
        <v>0</v>
      </c>
      <c r="AM264" s="142">
        <f t="shared" si="71"/>
        <v>0</v>
      </c>
      <c r="AO264" s="363" t="s">
        <v>62</v>
      </c>
      <c r="AU264" s="371"/>
      <c r="AV264" s="371"/>
      <c r="AW264" s="371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9"/>
      <c r="BI264" s="9"/>
      <c r="BJ264" s="9"/>
      <c r="BK264" s="9"/>
      <c r="BL264" s="9"/>
      <c r="BM264" s="2"/>
    </row>
    <row r="265" spans="1:65" ht="18" customHeight="1" thickBot="1" x14ac:dyDescent="0.3">
      <c r="A265" s="421"/>
      <c r="B265" s="422"/>
      <c r="C265" s="423"/>
      <c r="D265" s="575"/>
      <c r="E265" s="548"/>
      <c r="F265" s="483"/>
      <c r="G265" s="558"/>
      <c r="H265" s="548"/>
      <c r="I265" s="548"/>
      <c r="J265" s="548"/>
      <c r="K265" s="559"/>
      <c r="L265" s="396">
        <f>SUM(L264:O264)</f>
        <v>345</v>
      </c>
      <c r="M265" s="397"/>
      <c r="N265" s="397"/>
      <c r="O265" s="398"/>
      <c r="P265" s="590">
        <f>SUM(P264:S264)</f>
        <v>360</v>
      </c>
      <c r="Q265" s="591"/>
      <c r="R265" s="591"/>
      <c r="S265" s="592"/>
      <c r="T265" s="590">
        <f>SUM(T264:W264)</f>
        <v>360</v>
      </c>
      <c r="U265" s="591"/>
      <c r="V265" s="591"/>
      <c r="W265" s="592"/>
      <c r="X265" s="590">
        <f>SUM(X264:AA264)</f>
        <v>375</v>
      </c>
      <c r="Y265" s="591"/>
      <c r="Z265" s="591"/>
      <c r="AA265" s="592"/>
      <c r="AB265" s="590">
        <f>SUM(AB264:AE264)</f>
        <v>375</v>
      </c>
      <c r="AC265" s="591"/>
      <c r="AD265" s="591"/>
      <c r="AE265" s="592"/>
      <c r="AF265" s="590">
        <f>SUM(AF264:AI264)</f>
        <v>315</v>
      </c>
      <c r="AG265" s="591"/>
      <c r="AH265" s="591"/>
      <c r="AI265" s="592"/>
      <c r="AJ265" s="590">
        <f>SUM(AJ264:AM264)</f>
        <v>45</v>
      </c>
      <c r="AK265" s="591"/>
      <c r="AL265" s="591"/>
      <c r="AM265" s="592"/>
      <c r="AO265" s="363">
        <f>SUM(L265:AI265)+AJ265</f>
        <v>2175</v>
      </c>
      <c r="AU265" s="371"/>
      <c r="AV265" s="371"/>
      <c r="AW265" s="371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9"/>
      <c r="BI265" s="9"/>
      <c r="BJ265" s="9"/>
      <c r="BK265" s="589"/>
      <c r="BL265" s="589"/>
      <c r="BM265" s="2"/>
    </row>
    <row r="266" spans="1:65" ht="18" customHeight="1" x14ac:dyDescent="0.25">
      <c r="A266" s="421"/>
      <c r="B266" s="422"/>
      <c r="C266" s="423"/>
      <c r="D266" s="489" t="s">
        <v>23</v>
      </c>
      <c r="E266" s="472"/>
      <c r="F266" s="490"/>
      <c r="G266" s="497" t="s">
        <v>24</v>
      </c>
      <c r="H266" s="458"/>
      <c r="I266" s="458"/>
      <c r="J266" s="458"/>
      <c r="K266" s="458"/>
      <c r="L266" s="521">
        <f>L219</f>
        <v>4</v>
      </c>
      <c r="M266" s="522"/>
      <c r="N266" s="522"/>
      <c r="O266" s="523"/>
      <c r="P266" s="521">
        <f>P219</f>
        <v>4</v>
      </c>
      <c r="Q266" s="522"/>
      <c r="R266" s="522"/>
      <c r="S266" s="523"/>
      <c r="T266" s="521">
        <f t="shared" ref="T266" si="72">T219</f>
        <v>4</v>
      </c>
      <c r="U266" s="522"/>
      <c r="V266" s="522"/>
      <c r="W266" s="523"/>
      <c r="X266" s="521">
        <f t="shared" ref="X266" si="73">X219</f>
        <v>4</v>
      </c>
      <c r="Y266" s="522"/>
      <c r="Z266" s="522"/>
      <c r="AA266" s="523"/>
      <c r="AB266" s="521">
        <f>AB219+1</f>
        <v>3</v>
      </c>
      <c r="AC266" s="522"/>
      <c r="AD266" s="522"/>
      <c r="AE266" s="523"/>
      <c r="AF266" s="521">
        <f>AF219+1</f>
        <v>3</v>
      </c>
      <c r="AG266" s="522"/>
      <c r="AH266" s="522"/>
      <c r="AI266" s="523"/>
      <c r="AJ266" s="521">
        <f t="shared" ref="AJ266" si="74">AJ219</f>
        <v>0</v>
      </c>
      <c r="AK266" s="522"/>
      <c r="AL266" s="522"/>
      <c r="AM266" s="523"/>
      <c r="AO266" s="363">
        <f>SUM(L266:AM266)</f>
        <v>22</v>
      </c>
      <c r="AU266" s="371"/>
      <c r="AV266" s="371"/>
      <c r="AW266" s="371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9"/>
      <c r="BI266" s="9"/>
      <c r="BJ266" s="9"/>
      <c r="BK266" s="589"/>
      <c r="BL266" s="589"/>
      <c r="BM266" s="2"/>
    </row>
    <row r="267" spans="1:65" ht="18" customHeight="1" x14ac:dyDescent="0.25">
      <c r="A267" s="421"/>
      <c r="B267" s="422"/>
      <c r="C267" s="423"/>
      <c r="D267" s="491"/>
      <c r="E267" s="492"/>
      <c r="F267" s="493"/>
      <c r="G267" s="486" t="s">
        <v>25</v>
      </c>
      <c r="H267" s="487"/>
      <c r="I267" s="487"/>
      <c r="J267" s="487"/>
      <c r="K267" s="487"/>
      <c r="L267" s="528">
        <f>L220</f>
        <v>12</v>
      </c>
      <c r="M267" s="529"/>
      <c r="N267" s="529"/>
      <c r="O267" s="530"/>
      <c r="P267" s="528">
        <f>P220</f>
        <v>15</v>
      </c>
      <c r="Q267" s="529"/>
      <c r="R267" s="529"/>
      <c r="S267" s="530"/>
      <c r="T267" s="528">
        <f>T220</f>
        <v>14</v>
      </c>
      <c r="U267" s="529"/>
      <c r="V267" s="529"/>
      <c r="W267" s="530"/>
      <c r="X267" s="528">
        <f>X220</f>
        <v>17</v>
      </c>
      <c r="Y267" s="529"/>
      <c r="Z267" s="529"/>
      <c r="AA267" s="530"/>
      <c r="AB267" s="528">
        <f>AB220+5</f>
        <v>18</v>
      </c>
      <c r="AC267" s="529"/>
      <c r="AD267" s="529"/>
      <c r="AE267" s="530"/>
      <c r="AF267" s="528">
        <f>AF220+4</f>
        <v>15</v>
      </c>
      <c r="AG267" s="529"/>
      <c r="AH267" s="529"/>
      <c r="AI267" s="530"/>
      <c r="AJ267" s="528">
        <f>AJ220</f>
        <v>3</v>
      </c>
      <c r="AK267" s="529"/>
      <c r="AL267" s="529"/>
      <c r="AM267" s="530"/>
      <c r="AO267" s="363">
        <f>SUM(L267:AM267)</f>
        <v>94</v>
      </c>
      <c r="AU267" s="371"/>
      <c r="AV267" s="371"/>
      <c r="AW267" s="371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9"/>
      <c r="BI267" s="9"/>
      <c r="BJ267" s="9"/>
      <c r="BK267" s="589"/>
      <c r="BL267" s="589"/>
      <c r="BM267" s="2"/>
    </row>
    <row r="268" spans="1:65" ht="18" customHeight="1" thickBot="1" x14ac:dyDescent="0.3">
      <c r="A268" s="421"/>
      <c r="B268" s="422"/>
      <c r="C268" s="423"/>
      <c r="D268" s="494"/>
      <c r="E268" s="495"/>
      <c r="F268" s="496"/>
      <c r="G268" s="486" t="s">
        <v>60</v>
      </c>
      <c r="H268" s="487"/>
      <c r="I268" s="487"/>
      <c r="J268" s="487"/>
      <c r="K268" s="487"/>
      <c r="L268" s="525">
        <f>L221</f>
        <v>30</v>
      </c>
      <c r="M268" s="526"/>
      <c r="N268" s="526"/>
      <c r="O268" s="527"/>
      <c r="P268" s="525">
        <f>P221</f>
        <v>30</v>
      </c>
      <c r="Q268" s="526"/>
      <c r="R268" s="526"/>
      <c r="S268" s="527"/>
      <c r="T268" s="525">
        <f>T221</f>
        <v>30</v>
      </c>
      <c r="U268" s="526"/>
      <c r="V268" s="526"/>
      <c r="W268" s="527"/>
      <c r="X268" s="525">
        <f>X221</f>
        <v>30</v>
      </c>
      <c r="Y268" s="526"/>
      <c r="Z268" s="526"/>
      <c r="AA268" s="527"/>
      <c r="AB268" s="525">
        <f>AB221+3+5+3</f>
        <v>30</v>
      </c>
      <c r="AC268" s="526"/>
      <c r="AD268" s="526"/>
      <c r="AE268" s="527"/>
      <c r="AF268" s="525">
        <f>AF221+2+3+2</f>
        <v>22</v>
      </c>
      <c r="AG268" s="526"/>
      <c r="AH268" s="526"/>
      <c r="AI268" s="527"/>
      <c r="AJ268" s="525">
        <f>AJ221</f>
        <v>4</v>
      </c>
      <c r="AK268" s="526"/>
      <c r="AL268" s="526"/>
      <c r="AM268" s="527"/>
      <c r="AO268" s="363">
        <f>SUM(L268:AM268)</f>
        <v>176</v>
      </c>
      <c r="AU268" s="371"/>
      <c r="AV268" s="371"/>
      <c r="AW268" s="371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9"/>
      <c r="BI268" s="9"/>
      <c r="BJ268" s="9"/>
      <c r="BK268" s="589"/>
      <c r="BL268" s="589"/>
      <c r="BM268" s="2"/>
    </row>
    <row r="269" spans="1:65" ht="18" customHeight="1" x14ac:dyDescent="0.25">
      <c r="A269" s="144"/>
      <c r="B269" s="145"/>
      <c r="C269" s="145"/>
      <c r="D269" s="145"/>
      <c r="E269" s="145"/>
      <c r="F269" s="145"/>
      <c r="G269" s="145"/>
      <c r="H269" s="145"/>
      <c r="I269" s="145"/>
      <c r="J269" s="145"/>
      <c r="K269" s="145"/>
      <c r="L269" s="311"/>
      <c r="M269" s="311"/>
      <c r="N269" s="311"/>
      <c r="O269" s="311"/>
      <c r="P269" s="145"/>
      <c r="Q269" s="145"/>
      <c r="R269" s="145"/>
      <c r="S269" s="145"/>
      <c r="T269" s="145"/>
      <c r="U269" s="146"/>
      <c r="V269" s="145"/>
      <c r="W269" s="145"/>
      <c r="X269" s="145"/>
      <c r="Y269" s="145"/>
      <c r="Z269" s="146"/>
      <c r="AA269" s="147"/>
      <c r="AB269" s="148"/>
      <c r="AC269" s="145"/>
      <c r="AD269" s="145"/>
      <c r="AE269" s="145"/>
      <c r="AF269" s="145"/>
      <c r="AG269" s="145"/>
      <c r="AH269" s="145"/>
      <c r="AI269" s="145"/>
      <c r="AJ269" s="145"/>
      <c r="AK269" s="145"/>
      <c r="AL269" s="145"/>
      <c r="AM269" s="149"/>
      <c r="AU269" s="371"/>
      <c r="AV269" s="371"/>
      <c r="AW269" s="371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9"/>
      <c r="BI269" s="9"/>
      <c r="BJ269" s="9"/>
      <c r="BK269" s="9"/>
      <c r="BL269" s="9"/>
      <c r="BM269" s="2"/>
    </row>
    <row r="270" spans="1:65" ht="18" customHeight="1" x14ac:dyDescent="0.25">
      <c r="A270" s="150" t="s">
        <v>56</v>
      </c>
      <c r="B270" s="151"/>
      <c r="C270" s="151"/>
      <c r="D270" s="151"/>
      <c r="E270" s="151"/>
      <c r="F270" s="151"/>
      <c r="G270" s="151"/>
      <c r="H270" s="152"/>
      <c r="I270" s="152"/>
      <c r="J270" s="152"/>
      <c r="K270" s="152"/>
      <c r="L270" s="152"/>
      <c r="M270" s="152"/>
      <c r="N270" s="152"/>
      <c r="O270" s="152"/>
      <c r="P270" s="152"/>
      <c r="Q270" s="152"/>
      <c r="R270" s="152"/>
      <c r="S270" s="152"/>
      <c r="T270" s="152"/>
      <c r="U270" s="152"/>
      <c r="V270" s="152"/>
      <c r="W270" s="152"/>
      <c r="X270" s="152"/>
      <c r="Y270" s="152"/>
      <c r="Z270" s="152"/>
      <c r="AA270" s="153"/>
      <c r="AB270" s="154"/>
      <c r="AC270" s="152" t="str">
        <f>AC61</f>
        <v>Obowiązuje od roku akademickiego: 2020/2021</v>
      </c>
      <c r="AD270" s="152"/>
      <c r="AE270" s="152"/>
      <c r="AF270" s="152"/>
      <c r="AG270" s="152"/>
      <c r="AH270" s="152"/>
      <c r="AI270" s="152"/>
      <c r="AJ270" s="152"/>
      <c r="AK270" s="152"/>
      <c r="AL270" s="152"/>
      <c r="AM270" s="153"/>
      <c r="AU270" s="371"/>
      <c r="AV270" s="371"/>
      <c r="AW270" s="371"/>
      <c r="AX270" s="2"/>
      <c r="AY270" s="2"/>
      <c r="AZ270" s="2"/>
      <c r="BA270" s="2"/>
      <c r="BB270" s="2"/>
      <c r="BC270" s="2"/>
      <c r="BD270" s="2"/>
      <c r="BE270" s="2"/>
      <c r="BF270" s="2"/>
      <c r="BG270" s="10"/>
      <c r="BH270" s="9"/>
      <c r="BI270" s="9"/>
      <c r="BJ270" s="9"/>
      <c r="BK270" s="9"/>
      <c r="BL270" s="9"/>
      <c r="BM270" s="2"/>
    </row>
    <row r="271" spans="1:65" ht="18" customHeight="1" x14ac:dyDescent="0.25">
      <c r="A271" s="155" t="s">
        <v>103</v>
      </c>
      <c r="B271" s="308"/>
      <c r="C271" s="308"/>
      <c r="D271" s="80"/>
      <c r="E271" s="80"/>
      <c r="F271" s="80"/>
      <c r="G271" s="80"/>
      <c r="H271" s="80"/>
      <c r="I271" s="80"/>
      <c r="J271" s="80"/>
      <c r="K271" s="80"/>
      <c r="L271" s="80"/>
      <c r="M271" s="80"/>
      <c r="N271" s="80"/>
      <c r="O271" s="80"/>
      <c r="P271" s="80"/>
      <c r="Q271" s="151"/>
      <c r="R271" s="151"/>
      <c r="S271" s="151"/>
      <c r="T271" s="156"/>
      <c r="U271" s="156"/>
      <c r="V271" s="156"/>
      <c r="W271" s="156"/>
      <c r="X271" s="151"/>
      <c r="Y271" s="151"/>
      <c r="Z271" s="152"/>
      <c r="AA271" s="153"/>
      <c r="AB271" s="155"/>
      <c r="AC271" s="151"/>
      <c r="AD271" s="156"/>
      <c r="AE271" s="156"/>
      <c r="AF271" s="152"/>
      <c r="AG271" s="152"/>
      <c r="AH271" s="152"/>
      <c r="AI271" s="152"/>
      <c r="AJ271" s="152"/>
      <c r="AK271" s="124"/>
      <c r="AL271" s="124"/>
      <c r="AM271" s="125"/>
      <c r="AU271" s="371"/>
      <c r="AV271" s="371"/>
      <c r="AW271" s="371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</row>
    <row r="272" spans="1:65" ht="18" customHeight="1" x14ac:dyDescent="0.25">
      <c r="A272" s="157" t="s">
        <v>323</v>
      </c>
      <c r="B272" s="308"/>
      <c r="C272" s="308"/>
      <c r="D272" s="76"/>
      <c r="E272" s="76"/>
      <c r="F272" s="76"/>
      <c r="G272" s="76"/>
      <c r="H272" s="76"/>
      <c r="I272" s="76"/>
      <c r="J272" s="76"/>
      <c r="K272" s="76"/>
      <c r="L272" s="76"/>
      <c r="M272" s="76"/>
      <c r="N272" s="76"/>
      <c r="O272" s="76"/>
      <c r="P272" s="76"/>
      <c r="Q272" s="158"/>
      <c r="R272" s="158"/>
      <c r="S272" s="158"/>
      <c r="T272" s="159"/>
      <c r="U272" s="160"/>
      <c r="V272" s="159"/>
      <c r="W272" s="159"/>
      <c r="X272" s="152"/>
      <c r="Y272" s="152"/>
      <c r="Z272" s="152"/>
      <c r="AA272" s="153"/>
      <c r="AB272" s="154"/>
      <c r="AC272" s="160" t="s">
        <v>26</v>
      </c>
      <c r="AD272" s="158"/>
      <c r="AE272" s="158"/>
      <c r="AF272" s="159"/>
      <c r="AG272" s="161"/>
      <c r="AH272" s="152"/>
      <c r="AI272" s="152"/>
      <c r="AJ272" s="161"/>
      <c r="AK272" s="161"/>
      <c r="AL272" s="161"/>
      <c r="AM272" s="153"/>
      <c r="AU272" s="371"/>
      <c r="AV272" s="371"/>
      <c r="AW272" s="371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</row>
    <row r="273" spans="1:65" ht="18" customHeight="1" x14ac:dyDescent="0.25">
      <c r="A273" s="157" t="s">
        <v>249</v>
      </c>
      <c r="B273" s="308"/>
      <c r="C273" s="308"/>
      <c r="D273" s="131"/>
      <c r="E273" s="131"/>
      <c r="F273" s="131"/>
      <c r="G273" s="162"/>
      <c r="H273" s="162"/>
      <c r="I273" s="162"/>
      <c r="J273" s="162"/>
      <c r="K273" s="162"/>
      <c r="L273" s="162"/>
      <c r="M273" s="162"/>
      <c r="N273" s="162"/>
      <c r="O273" s="162"/>
      <c r="P273" s="162"/>
      <c r="Q273" s="151"/>
      <c r="R273" s="151"/>
      <c r="S273" s="151"/>
      <c r="T273" s="156"/>
      <c r="U273" s="156"/>
      <c r="V273" s="156"/>
      <c r="W273" s="156"/>
      <c r="X273" s="152"/>
      <c r="Y273" s="152"/>
      <c r="Z273" s="152"/>
      <c r="AA273" s="153"/>
      <c r="AB273" s="154"/>
      <c r="AC273" s="159" t="s">
        <v>27</v>
      </c>
      <c r="AD273" s="159" t="s">
        <v>28</v>
      </c>
      <c r="AE273" s="151"/>
      <c r="AF273" s="156"/>
      <c r="AG273" s="152"/>
      <c r="AH273" s="152"/>
      <c r="AI273" s="152"/>
      <c r="AJ273" s="152"/>
      <c r="AK273" s="152"/>
      <c r="AL273" s="152"/>
      <c r="AM273" s="163"/>
      <c r="AU273" s="371"/>
      <c r="AV273" s="371"/>
      <c r="AW273" s="371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</row>
    <row r="274" spans="1:65" ht="18" customHeight="1" x14ac:dyDescent="0.25">
      <c r="A274" s="170" t="s">
        <v>324</v>
      </c>
      <c r="B274" s="308"/>
      <c r="C274" s="308"/>
      <c r="D274" s="162"/>
      <c r="E274" s="162"/>
      <c r="F274" s="162"/>
      <c r="G274" s="164"/>
      <c r="H274" s="165"/>
      <c r="I274" s="165"/>
      <c r="J274" s="165"/>
      <c r="K274" s="165"/>
      <c r="L274" s="165"/>
      <c r="M274" s="165"/>
      <c r="N274" s="165"/>
      <c r="O274" s="165"/>
      <c r="P274" s="165"/>
      <c r="Q274" s="166"/>
      <c r="R274" s="166"/>
      <c r="S274" s="166"/>
      <c r="T274" s="166"/>
      <c r="U274" s="166"/>
      <c r="V274" s="166"/>
      <c r="W274" s="166"/>
      <c r="X274" s="152"/>
      <c r="Y274" s="152"/>
      <c r="Z274" s="152"/>
      <c r="AA274" s="153"/>
      <c r="AB274" s="154"/>
      <c r="AC274" s="158" t="s">
        <v>29</v>
      </c>
      <c r="AD274" s="158" t="s">
        <v>30</v>
      </c>
      <c r="AE274" s="166"/>
      <c r="AF274" s="166"/>
      <c r="AG274" s="152"/>
      <c r="AH274" s="152"/>
      <c r="AI274" s="152"/>
      <c r="AJ274" s="152"/>
      <c r="AK274" s="152"/>
      <c r="AL274" s="152"/>
      <c r="AM274" s="153"/>
    </row>
    <row r="275" spans="1:65" ht="18" customHeight="1" x14ac:dyDescent="0.25">
      <c r="A275" s="170" t="s">
        <v>325</v>
      </c>
      <c r="B275" s="308"/>
      <c r="C275" s="308"/>
      <c r="D275" s="308"/>
      <c r="E275" s="308"/>
      <c r="F275" s="308"/>
      <c r="G275" s="308"/>
      <c r="H275" s="164"/>
      <c r="I275" s="164"/>
      <c r="J275" s="164"/>
      <c r="K275" s="167"/>
      <c r="L275" s="164"/>
      <c r="M275" s="164"/>
      <c r="N275" s="164"/>
      <c r="O275" s="164"/>
      <c r="P275" s="164"/>
      <c r="Q275" s="168"/>
      <c r="R275" s="168"/>
      <c r="S275" s="168"/>
      <c r="T275" s="168"/>
      <c r="U275" s="151"/>
      <c r="V275" s="151"/>
      <c r="W275" s="151"/>
      <c r="X275" s="152"/>
      <c r="Y275" s="152"/>
      <c r="Z275" s="152"/>
      <c r="AA275" s="153"/>
      <c r="AB275" s="154"/>
      <c r="AC275" s="159" t="s">
        <v>12</v>
      </c>
      <c r="AD275" s="169" t="s">
        <v>31</v>
      </c>
      <c r="AE275" s="151"/>
      <c r="AF275" s="151"/>
      <c r="AG275" s="152"/>
      <c r="AH275" s="152"/>
      <c r="AI275" s="152"/>
      <c r="AJ275" s="152"/>
      <c r="AK275" s="152"/>
      <c r="AL275" s="152"/>
      <c r="AM275" s="153"/>
    </row>
    <row r="276" spans="1:65" ht="18" customHeight="1" x14ac:dyDescent="0.25">
      <c r="A276" s="157" t="s">
        <v>299</v>
      </c>
      <c r="B276" s="308"/>
      <c r="C276" s="308"/>
      <c r="D276" s="164"/>
      <c r="E276" s="164"/>
      <c r="F276" s="164"/>
      <c r="G276" s="164"/>
      <c r="H276" s="80"/>
      <c r="I276" s="80"/>
      <c r="J276" s="80"/>
      <c r="K276" s="80"/>
      <c r="L276" s="80"/>
      <c r="M276" s="80"/>
      <c r="N276" s="80"/>
      <c r="O276" s="80"/>
      <c r="P276" s="80"/>
      <c r="Q276" s="151"/>
      <c r="R276" s="151"/>
      <c r="S276" s="151"/>
      <c r="T276" s="151"/>
      <c r="U276" s="151"/>
      <c r="V276" s="151"/>
      <c r="W276" s="151"/>
      <c r="X276" s="152"/>
      <c r="Y276" s="152"/>
      <c r="Z276" s="152"/>
      <c r="AA276" s="153"/>
      <c r="AB276" s="154"/>
      <c r="AC276" s="159" t="s">
        <v>32</v>
      </c>
      <c r="AD276" s="159" t="s">
        <v>33</v>
      </c>
      <c r="AE276" s="151"/>
      <c r="AF276" s="151"/>
      <c r="AG276" s="152"/>
      <c r="AH276" s="152"/>
      <c r="AI276" s="152"/>
      <c r="AJ276" s="152"/>
      <c r="AK276" s="152"/>
      <c r="AL276" s="152"/>
      <c r="AM276" s="153"/>
    </row>
    <row r="277" spans="1:65" ht="18" customHeight="1" x14ac:dyDescent="0.25">
      <c r="A277" s="170"/>
      <c r="B277" s="308"/>
      <c r="C277" s="308"/>
      <c r="D277" s="164"/>
      <c r="E277" s="164"/>
      <c r="F277" s="164"/>
      <c r="G277" s="80"/>
      <c r="H277" s="80"/>
      <c r="I277" s="80"/>
      <c r="J277" s="80"/>
      <c r="K277" s="80"/>
      <c r="L277" s="80"/>
      <c r="M277" s="80"/>
      <c r="N277" s="80"/>
      <c r="O277" s="80"/>
      <c r="P277" s="80"/>
      <c r="Q277" s="151"/>
      <c r="R277" s="151"/>
      <c r="S277" s="151"/>
      <c r="T277" s="156"/>
      <c r="U277" s="156"/>
      <c r="V277" s="156"/>
      <c r="W277" s="156"/>
      <c r="X277" s="152"/>
      <c r="Y277" s="152"/>
      <c r="Z277" s="152"/>
      <c r="AA277" s="153"/>
      <c r="AB277" s="154"/>
      <c r="AC277" s="159" t="s">
        <v>34</v>
      </c>
      <c r="AD277" s="159" t="s">
        <v>35</v>
      </c>
      <c r="AE277" s="151"/>
      <c r="AF277" s="156"/>
      <c r="AG277" s="152"/>
      <c r="AH277" s="152"/>
      <c r="AI277" s="152"/>
      <c r="AJ277" s="152"/>
      <c r="AK277" s="152"/>
      <c r="AL277" s="152"/>
      <c r="AM277" s="153"/>
    </row>
    <row r="278" spans="1:65" ht="18" customHeight="1" x14ac:dyDescent="0.25">
      <c r="A278" s="157"/>
      <c r="B278" s="308"/>
      <c r="C278" s="308"/>
      <c r="D278" s="80"/>
      <c r="E278" s="80"/>
      <c r="F278" s="80"/>
      <c r="G278" s="80"/>
      <c r="H278" s="80"/>
      <c r="I278" s="80"/>
      <c r="J278" s="80"/>
      <c r="K278" s="80"/>
      <c r="L278" s="80"/>
      <c r="M278" s="164"/>
      <c r="N278" s="164"/>
      <c r="O278" s="164"/>
      <c r="P278" s="164"/>
      <c r="Q278" s="168"/>
      <c r="R278" s="168"/>
      <c r="S278" s="168"/>
      <c r="T278" s="156"/>
      <c r="U278" s="156"/>
      <c r="V278" s="156"/>
      <c r="W278" s="156"/>
      <c r="X278" s="152"/>
      <c r="Y278" s="152"/>
      <c r="Z278" s="152"/>
      <c r="AA278" s="153"/>
      <c r="AB278" s="154"/>
      <c r="AC278" s="158" t="s">
        <v>36</v>
      </c>
      <c r="AD278" s="158" t="s">
        <v>37</v>
      </c>
      <c r="AE278" s="151"/>
      <c r="AF278" s="156"/>
      <c r="AG278" s="152"/>
      <c r="AH278" s="152"/>
      <c r="AI278" s="152"/>
      <c r="AJ278" s="152"/>
      <c r="AK278" s="152"/>
      <c r="AL278" s="152"/>
      <c r="AM278" s="153"/>
    </row>
    <row r="279" spans="1:65" ht="18" customHeight="1" x14ac:dyDescent="0.25">
      <c r="A279" s="154"/>
      <c r="B279" s="152"/>
      <c r="C279" s="152"/>
      <c r="D279" s="80"/>
      <c r="E279" s="80"/>
      <c r="F279" s="80"/>
      <c r="G279" s="80"/>
      <c r="H279" s="80"/>
      <c r="I279" s="80"/>
      <c r="J279" s="80"/>
      <c r="K279" s="80"/>
      <c r="L279" s="80"/>
      <c r="M279" s="80"/>
      <c r="N279" s="80"/>
      <c r="O279" s="80"/>
      <c r="P279" s="80"/>
      <c r="Q279" s="151"/>
      <c r="R279" s="151"/>
      <c r="S279" s="151"/>
      <c r="T279" s="156"/>
      <c r="U279" s="156"/>
      <c r="V279" s="156"/>
      <c r="W279" s="156"/>
      <c r="X279" s="152"/>
      <c r="Y279" s="152"/>
      <c r="Z279" s="152"/>
      <c r="AA279" s="153"/>
      <c r="AB279" s="154"/>
      <c r="AC279" s="171"/>
      <c r="AD279" s="158" t="s">
        <v>59</v>
      </c>
      <c r="AE279" s="131"/>
      <c r="AF279" s="156"/>
      <c r="AG279" s="152"/>
      <c r="AH279" s="152"/>
      <c r="AI279" s="152"/>
      <c r="AJ279" s="152"/>
      <c r="AK279" s="152"/>
      <c r="AL279" s="152"/>
      <c r="AM279" s="153"/>
    </row>
    <row r="280" spans="1:65" ht="18" customHeight="1" x14ac:dyDescent="0.25">
      <c r="A280" s="154"/>
      <c r="B280" s="131"/>
      <c r="C280" s="131"/>
      <c r="D280" s="131"/>
      <c r="E280" s="80"/>
      <c r="F280" s="80"/>
      <c r="G280" s="80"/>
      <c r="H280" s="80"/>
      <c r="I280" s="80"/>
      <c r="J280" s="80"/>
      <c r="K280" s="80"/>
      <c r="L280" s="80"/>
      <c r="M280" s="80"/>
      <c r="N280" s="80"/>
      <c r="O280" s="80"/>
      <c r="P280" s="80"/>
      <c r="Q280" s="151"/>
      <c r="R280" s="151"/>
      <c r="S280" s="151"/>
      <c r="T280" s="156"/>
      <c r="U280" s="156"/>
      <c r="V280" s="156"/>
      <c r="W280" s="156"/>
      <c r="X280" s="152"/>
      <c r="Y280" s="152"/>
      <c r="Z280" s="152"/>
      <c r="AA280" s="153"/>
      <c r="AB280" s="154"/>
      <c r="AC280" s="249"/>
      <c r="AD280" s="158"/>
      <c r="AE280" s="131"/>
      <c r="AF280" s="156"/>
      <c r="AG280" s="152"/>
      <c r="AH280" s="152"/>
      <c r="AI280" s="152"/>
      <c r="AJ280" s="152"/>
      <c r="AK280" s="152"/>
      <c r="AL280" s="152"/>
      <c r="AM280" s="153"/>
    </row>
    <row r="281" spans="1:65" ht="18" customHeight="1" thickBot="1" x14ac:dyDescent="0.3">
      <c r="A281" s="172"/>
      <c r="B281" s="173"/>
      <c r="C281" s="173"/>
      <c r="D281" s="174"/>
      <c r="E281" s="175"/>
      <c r="F281" s="175"/>
      <c r="G281" s="175"/>
      <c r="H281" s="175"/>
      <c r="I281" s="175"/>
      <c r="J281" s="175"/>
      <c r="K281" s="174"/>
      <c r="L281" s="174"/>
      <c r="M281" s="174"/>
      <c r="N281" s="174"/>
      <c r="O281" s="174"/>
      <c r="P281" s="174"/>
      <c r="Q281" s="174"/>
      <c r="R281" s="174"/>
      <c r="S281" s="174"/>
      <c r="T281" s="176"/>
      <c r="U281" s="173"/>
      <c r="V281" s="173"/>
      <c r="W281" s="173"/>
      <c r="X281" s="173"/>
      <c r="Y281" s="173"/>
      <c r="Z281" s="173"/>
      <c r="AA281" s="177"/>
      <c r="AB281" s="498" t="s">
        <v>104</v>
      </c>
      <c r="AC281" s="381"/>
      <c r="AD281" s="381"/>
      <c r="AE281" s="381"/>
      <c r="AF281" s="381"/>
      <c r="AG281" s="381"/>
      <c r="AH281" s="381"/>
      <c r="AI281" s="381"/>
      <c r="AJ281" s="381"/>
      <c r="AK281" s="381"/>
      <c r="AL281" s="381"/>
      <c r="AM281" s="382"/>
    </row>
    <row r="282" spans="1:65" ht="18" customHeight="1" x14ac:dyDescent="0.25">
      <c r="A282" s="468"/>
      <c r="B282" s="469"/>
      <c r="C282" s="470"/>
      <c r="D282" s="399" t="str">
        <f>D26</f>
        <v>PLAN  STUDIÓW  NR  VIII</v>
      </c>
      <c r="E282" s="400"/>
      <c r="F282" s="400"/>
      <c r="G282" s="400"/>
      <c r="H282" s="400"/>
      <c r="I282" s="400"/>
      <c r="J282" s="400"/>
      <c r="K282" s="400"/>
      <c r="L282" s="400"/>
      <c r="M282" s="400"/>
      <c r="N282" s="400"/>
      <c r="O282" s="400"/>
      <c r="P282" s="400"/>
      <c r="Q282" s="400"/>
      <c r="R282" s="400"/>
      <c r="S282" s="400"/>
      <c r="T282" s="400"/>
      <c r="U282" s="400"/>
      <c r="V282" s="400"/>
      <c r="W282" s="400"/>
      <c r="X282" s="401"/>
      <c r="Y282" s="401"/>
      <c r="Z282" s="401"/>
      <c r="AA282" s="402"/>
      <c r="AB282" s="471"/>
      <c r="AC282" s="472"/>
      <c r="AD282" s="472"/>
      <c r="AE282" s="472"/>
      <c r="AF282" s="472"/>
      <c r="AG282" s="472"/>
      <c r="AH282" s="472"/>
      <c r="AI282" s="472"/>
      <c r="AJ282" s="472"/>
      <c r="AK282" s="472"/>
      <c r="AL282" s="472"/>
      <c r="AM282" s="499"/>
    </row>
    <row r="283" spans="1:65" ht="18" customHeight="1" x14ac:dyDescent="0.25">
      <c r="A283" s="596" t="s">
        <v>250</v>
      </c>
      <c r="B283" s="597"/>
      <c r="C283" s="598"/>
      <c r="D283" s="403"/>
      <c r="E283" s="404"/>
      <c r="F283" s="404"/>
      <c r="G283" s="404"/>
      <c r="H283" s="404"/>
      <c r="I283" s="404"/>
      <c r="J283" s="404"/>
      <c r="K283" s="404"/>
      <c r="L283" s="404"/>
      <c r="M283" s="404"/>
      <c r="N283" s="404"/>
      <c r="O283" s="404"/>
      <c r="P283" s="404"/>
      <c r="Q283" s="404"/>
      <c r="R283" s="404"/>
      <c r="S283" s="404"/>
      <c r="T283" s="404"/>
      <c r="U283" s="404"/>
      <c r="V283" s="404"/>
      <c r="W283" s="404"/>
      <c r="X283" s="405"/>
      <c r="Y283" s="405"/>
      <c r="Z283" s="405"/>
      <c r="AA283" s="406"/>
      <c r="AB283" s="123"/>
      <c r="AC283" s="124"/>
      <c r="AD283" s="124"/>
      <c r="AE283" s="124"/>
      <c r="AF283" s="124"/>
      <c r="AG283" s="124"/>
      <c r="AH283" s="124"/>
      <c r="AI283" s="124"/>
      <c r="AJ283" s="124"/>
      <c r="AK283" s="124"/>
      <c r="AL283" s="124"/>
      <c r="AM283" s="125"/>
    </row>
    <row r="284" spans="1:65" ht="18" customHeight="1" x14ac:dyDescent="0.25">
      <c r="A284" s="596"/>
      <c r="B284" s="597"/>
      <c r="C284" s="598"/>
      <c r="D284" s="76"/>
      <c r="E284" s="77"/>
      <c r="F284" s="77"/>
      <c r="G284" s="77"/>
      <c r="H284" s="78"/>
      <c r="I284" s="77"/>
      <c r="J284" s="77"/>
      <c r="K284" s="77"/>
      <c r="L284" s="126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127"/>
      <c r="Y284" s="127"/>
      <c r="Z284" s="127"/>
      <c r="AA284" s="127"/>
      <c r="AB284" s="123"/>
      <c r="AC284" s="124"/>
      <c r="AD284" s="124"/>
      <c r="AE284" s="124"/>
      <c r="AF284" s="124"/>
      <c r="AG284" s="124"/>
      <c r="AH284" s="124"/>
      <c r="AI284" s="124"/>
      <c r="AJ284" s="124"/>
      <c r="AK284" s="124"/>
      <c r="AL284" s="124"/>
      <c r="AM284" s="125"/>
    </row>
    <row r="285" spans="1:65" ht="18" customHeight="1" x14ac:dyDescent="0.25">
      <c r="A285" s="474"/>
      <c r="B285" s="475"/>
      <c r="C285" s="476"/>
      <c r="D285" s="76" t="s">
        <v>114</v>
      </c>
      <c r="E285" s="77"/>
      <c r="F285" s="77"/>
      <c r="G285" s="77"/>
      <c r="H285" s="78" t="s">
        <v>115</v>
      </c>
      <c r="I285" s="77"/>
      <c r="J285" s="77"/>
      <c r="K285" s="77"/>
      <c r="L285" s="126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6"/>
      <c r="X285" s="80"/>
      <c r="Y285" s="76"/>
      <c r="Z285" s="76"/>
      <c r="AA285" s="76"/>
      <c r="AB285" s="128"/>
      <c r="AC285" s="129"/>
      <c r="AD285" s="129"/>
      <c r="AE285" s="129"/>
      <c r="AF285" s="129"/>
      <c r="AG285" s="129"/>
      <c r="AH285" s="129"/>
      <c r="AI285" s="129"/>
      <c r="AJ285" s="129"/>
      <c r="AK285" s="129"/>
      <c r="AL285" s="129"/>
      <c r="AM285" s="130"/>
    </row>
    <row r="286" spans="1:65" ht="18" customHeight="1" x14ac:dyDescent="0.25">
      <c r="A286" s="477" t="s">
        <v>61</v>
      </c>
      <c r="B286" s="475"/>
      <c r="C286" s="476"/>
      <c r="D286" s="76" t="s">
        <v>64</v>
      </c>
      <c r="E286" s="79"/>
      <c r="F286" s="79"/>
      <c r="G286" s="79"/>
      <c r="H286" s="78" t="s">
        <v>106</v>
      </c>
      <c r="I286" s="80"/>
      <c r="J286" s="79"/>
      <c r="K286" s="78"/>
      <c r="L286" s="78"/>
      <c r="M286" s="131"/>
      <c r="N286" s="78"/>
      <c r="O286" s="78"/>
      <c r="P286" s="78"/>
      <c r="Q286" s="78"/>
      <c r="R286" s="78"/>
      <c r="S286" s="78"/>
      <c r="T286" s="78"/>
      <c r="U286" s="78"/>
      <c r="V286" s="76"/>
      <c r="W286" s="76"/>
      <c r="X286" s="80"/>
      <c r="Y286" s="132"/>
      <c r="Z286" s="132"/>
      <c r="AA286" s="132"/>
      <c r="AB286" s="373"/>
      <c r="AC286" s="374"/>
      <c r="AD286" s="374"/>
      <c r="AE286" s="374"/>
      <c r="AF286" s="374"/>
      <c r="AG286" s="374"/>
      <c r="AH286" s="374"/>
      <c r="AI286" s="374"/>
      <c r="AJ286" s="374"/>
      <c r="AK286" s="374"/>
      <c r="AL286" s="374"/>
      <c r="AM286" s="375"/>
    </row>
    <row r="287" spans="1:65" ht="18" customHeight="1" x14ac:dyDescent="0.25">
      <c r="A287" s="373" t="s">
        <v>102</v>
      </c>
      <c r="B287" s="374"/>
      <c r="C287" s="478"/>
      <c r="D287" s="76" t="s">
        <v>63</v>
      </c>
      <c r="E287" s="79"/>
      <c r="F287" s="79"/>
      <c r="G287" s="76"/>
      <c r="H287" s="78" t="s">
        <v>101</v>
      </c>
      <c r="I287" s="80"/>
      <c r="J287" s="78"/>
      <c r="K287" s="78"/>
      <c r="L287" s="124"/>
      <c r="M287" s="131"/>
      <c r="N287" s="79"/>
      <c r="O287" s="78"/>
      <c r="P287" s="78"/>
      <c r="Q287" s="78"/>
      <c r="R287" s="78"/>
      <c r="S287" s="78"/>
      <c r="T287" s="78"/>
      <c r="U287" s="78"/>
      <c r="V287" s="76"/>
      <c r="W287" s="76"/>
      <c r="X287" s="80"/>
      <c r="Y287" s="132"/>
      <c r="Z287" s="132"/>
      <c r="AA287" s="132"/>
      <c r="AB287" s="373"/>
      <c r="AC287" s="374"/>
      <c r="AD287" s="374"/>
      <c r="AE287" s="374"/>
      <c r="AF287" s="374"/>
      <c r="AG287" s="374"/>
      <c r="AH287" s="374"/>
      <c r="AI287" s="374"/>
      <c r="AJ287" s="374"/>
      <c r="AK287" s="374"/>
      <c r="AL287" s="374"/>
      <c r="AM287" s="375"/>
    </row>
    <row r="288" spans="1:65" ht="18" customHeight="1" x14ac:dyDescent="0.25">
      <c r="A288" s="477" t="s">
        <v>57</v>
      </c>
      <c r="B288" s="475"/>
      <c r="C288" s="476"/>
      <c r="D288" s="76" t="s">
        <v>0</v>
      </c>
      <c r="E288" s="76"/>
      <c r="F288" s="76"/>
      <c r="G288" s="76"/>
      <c r="H288" s="78" t="s">
        <v>65</v>
      </c>
      <c r="I288" s="80"/>
      <c r="J288" s="78"/>
      <c r="K288" s="78"/>
      <c r="L288" s="78"/>
      <c r="M288" s="131"/>
      <c r="N288" s="79"/>
      <c r="O288" s="78"/>
      <c r="P288" s="78"/>
      <c r="Q288" s="78"/>
      <c r="R288" s="78"/>
      <c r="S288" s="78"/>
      <c r="T288" s="78"/>
      <c r="U288" s="78"/>
      <c r="V288" s="76"/>
      <c r="W288" s="76"/>
      <c r="X288" s="80"/>
      <c r="Y288" s="76"/>
      <c r="Z288" s="76"/>
      <c r="AA288" s="76"/>
      <c r="AB288" s="373" t="s">
        <v>239</v>
      </c>
      <c r="AC288" s="374"/>
      <c r="AD288" s="374"/>
      <c r="AE288" s="374"/>
      <c r="AF288" s="374"/>
      <c r="AG288" s="374"/>
      <c r="AH288" s="374"/>
      <c r="AI288" s="374"/>
      <c r="AJ288" s="374"/>
      <c r="AK288" s="374"/>
      <c r="AL288" s="374"/>
      <c r="AM288" s="375"/>
    </row>
    <row r="289" spans="1:49" ht="18" customHeight="1" x14ac:dyDescent="0.25">
      <c r="A289" s="133"/>
      <c r="B289" s="134"/>
      <c r="C289" s="135"/>
      <c r="D289" s="136"/>
      <c r="E289" s="76"/>
      <c r="F289" s="76"/>
      <c r="G289" s="76"/>
      <c r="H289" s="78"/>
      <c r="I289" s="78"/>
      <c r="J289" s="78"/>
      <c r="K289" s="78"/>
      <c r="L289" s="78"/>
      <c r="M289" s="131"/>
      <c r="N289" s="78"/>
      <c r="O289" s="78"/>
      <c r="P289" s="78"/>
      <c r="Q289" s="78"/>
      <c r="R289" s="78"/>
      <c r="S289" s="78"/>
      <c r="T289" s="78"/>
      <c r="U289" s="78"/>
      <c r="V289" s="76"/>
      <c r="W289" s="76"/>
      <c r="X289" s="80"/>
      <c r="Y289" s="76"/>
      <c r="Z289" s="76"/>
      <c r="AA289" s="76"/>
      <c r="AB289" s="373" t="s">
        <v>240</v>
      </c>
      <c r="AC289" s="374"/>
      <c r="AD289" s="374"/>
      <c r="AE289" s="374"/>
      <c r="AF289" s="374"/>
      <c r="AG289" s="374"/>
      <c r="AH289" s="374"/>
      <c r="AI289" s="374"/>
      <c r="AJ289" s="374"/>
      <c r="AK289" s="374"/>
      <c r="AL289" s="374"/>
      <c r="AM289" s="375"/>
    </row>
    <row r="290" spans="1:49" ht="18" customHeight="1" thickBot="1" x14ac:dyDescent="0.3">
      <c r="A290" s="552"/>
      <c r="B290" s="553"/>
      <c r="C290" s="554"/>
      <c r="D290" s="136"/>
      <c r="E290" s="76"/>
      <c r="F290" s="76"/>
      <c r="G290" s="76"/>
      <c r="H290" s="78"/>
      <c r="I290" s="137"/>
      <c r="J290" s="137"/>
      <c r="K290" s="137"/>
      <c r="L290" s="137"/>
      <c r="M290" s="131"/>
      <c r="N290" s="78"/>
      <c r="O290" s="78"/>
      <c r="P290" s="78"/>
      <c r="Q290" s="78"/>
      <c r="R290" s="78"/>
      <c r="S290" s="78"/>
      <c r="T290" s="78"/>
      <c r="U290" s="78"/>
      <c r="V290" s="76"/>
      <c r="W290" s="202"/>
      <c r="X290" s="200"/>
      <c r="Y290" s="203"/>
      <c r="Z290" s="203"/>
      <c r="AA290" s="203"/>
      <c r="AB290" s="464"/>
      <c r="AC290" s="465"/>
      <c r="AD290" s="465"/>
      <c r="AE290" s="465"/>
      <c r="AF290" s="465"/>
      <c r="AG290" s="465"/>
      <c r="AH290" s="465"/>
      <c r="AI290" s="465"/>
      <c r="AJ290" s="465"/>
      <c r="AK290" s="465"/>
      <c r="AL290" s="465"/>
      <c r="AM290" s="466"/>
    </row>
    <row r="291" spans="1:49" ht="18" customHeight="1" thickBot="1" x14ac:dyDescent="0.3">
      <c r="A291" s="204"/>
      <c r="B291" s="204"/>
      <c r="C291" s="204"/>
      <c r="D291" s="138"/>
      <c r="E291" s="138"/>
      <c r="F291" s="138"/>
      <c r="G291" s="138"/>
      <c r="H291" s="138"/>
      <c r="I291" s="138"/>
      <c r="J291" s="138"/>
      <c r="K291" s="205"/>
      <c r="L291" s="205"/>
      <c r="M291" s="205"/>
      <c r="N291" s="205"/>
      <c r="O291" s="205"/>
      <c r="P291" s="205"/>
      <c r="Q291" s="205"/>
      <c r="R291" s="205"/>
      <c r="S291" s="205"/>
      <c r="T291" s="205"/>
      <c r="U291" s="205"/>
      <c r="V291" s="206"/>
      <c r="W291" s="206"/>
      <c r="X291" s="207"/>
      <c r="Y291" s="207"/>
      <c r="Z291" s="207"/>
      <c r="AA291" s="207"/>
      <c r="AB291" s="207"/>
      <c r="AC291" s="207"/>
      <c r="AD291" s="207"/>
      <c r="AE291" s="207"/>
      <c r="AF291" s="207"/>
      <c r="AG291" s="207"/>
      <c r="AH291" s="207"/>
      <c r="AI291" s="207"/>
      <c r="AJ291" s="207"/>
      <c r="AK291" s="207"/>
      <c r="AL291" s="138"/>
      <c r="AM291" s="138"/>
    </row>
    <row r="292" spans="1:49" ht="18" customHeight="1" x14ac:dyDescent="0.25">
      <c r="A292" s="504" t="s">
        <v>39</v>
      </c>
      <c r="B292" s="507" t="s">
        <v>2</v>
      </c>
      <c r="C292" s="452"/>
      <c r="D292" s="451" t="s">
        <v>3</v>
      </c>
      <c r="E292" s="452"/>
      <c r="F292" s="453"/>
      <c r="G292" s="531" t="s">
        <v>4</v>
      </c>
      <c r="H292" s="458"/>
      <c r="I292" s="458"/>
      <c r="J292" s="458"/>
      <c r="K292" s="458"/>
      <c r="L292" s="457" t="s">
        <v>49</v>
      </c>
      <c r="M292" s="458"/>
      <c r="N292" s="458"/>
      <c r="O292" s="458"/>
      <c r="P292" s="458"/>
      <c r="Q292" s="458"/>
      <c r="R292" s="458"/>
      <c r="S292" s="458"/>
      <c r="T292" s="458"/>
      <c r="U292" s="458"/>
      <c r="V292" s="458"/>
      <c r="W292" s="458"/>
      <c r="X292" s="458"/>
      <c r="Y292" s="458"/>
      <c r="Z292" s="458"/>
      <c r="AA292" s="458"/>
      <c r="AB292" s="458"/>
      <c r="AC292" s="458"/>
      <c r="AD292" s="458"/>
      <c r="AE292" s="458"/>
      <c r="AF292" s="458"/>
      <c r="AG292" s="458"/>
      <c r="AH292" s="458"/>
      <c r="AI292" s="458"/>
      <c r="AJ292" s="458"/>
      <c r="AK292" s="458"/>
      <c r="AL292" s="458"/>
      <c r="AM292" s="467"/>
    </row>
    <row r="293" spans="1:49" ht="18" customHeight="1" x14ac:dyDescent="0.25">
      <c r="A293" s="505"/>
      <c r="B293" s="508"/>
      <c r="C293" s="455"/>
      <c r="D293" s="454"/>
      <c r="E293" s="455"/>
      <c r="F293" s="456"/>
      <c r="G293" s="378" t="s">
        <v>6</v>
      </c>
      <c r="H293" s="440" t="s">
        <v>7</v>
      </c>
      <c r="I293" s="440"/>
      <c r="J293" s="440"/>
      <c r="K293" s="462"/>
      <c r="L293" s="393" t="s">
        <v>241</v>
      </c>
      <c r="M293" s="394"/>
      <c r="N293" s="394"/>
      <c r="O293" s="395"/>
      <c r="P293" s="393" t="s">
        <v>242</v>
      </c>
      <c r="Q293" s="394"/>
      <c r="R293" s="394"/>
      <c r="S293" s="395"/>
      <c r="T293" s="393" t="s">
        <v>243</v>
      </c>
      <c r="U293" s="394"/>
      <c r="V293" s="394"/>
      <c r="W293" s="395"/>
      <c r="X293" s="393" t="s">
        <v>244</v>
      </c>
      <c r="Y293" s="394"/>
      <c r="Z293" s="394"/>
      <c r="AA293" s="395"/>
      <c r="AB293" s="393" t="s">
        <v>245</v>
      </c>
      <c r="AC293" s="394"/>
      <c r="AD293" s="394"/>
      <c r="AE293" s="395"/>
      <c r="AF293" s="393" t="s">
        <v>246</v>
      </c>
      <c r="AG293" s="394"/>
      <c r="AH293" s="394"/>
      <c r="AI293" s="395"/>
      <c r="AJ293" s="393" t="s">
        <v>247</v>
      </c>
      <c r="AK293" s="394"/>
      <c r="AL293" s="394"/>
      <c r="AM293" s="395"/>
    </row>
    <row r="294" spans="1:49" ht="18" customHeight="1" x14ac:dyDescent="0.25">
      <c r="A294" s="505"/>
      <c r="B294" s="508"/>
      <c r="C294" s="455"/>
      <c r="D294" s="425" t="s">
        <v>8</v>
      </c>
      <c r="E294" s="459" t="s">
        <v>9</v>
      </c>
      <c r="F294" s="383" t="s">
        <v>60</v>
      </c>
      <c r="G294" s="429"/>
      <c r="H294" s="440" t="s">
        <v>10</v>
      </c>
      <c r="I294" s="440" t="s">
        <v>11</v>
      </c>
      <c r="J294" s="440" t="s">
        <v>12</v>
      </c>
      <c r="K294" s="462" t="s">
        <v>55</v>
      </c>
      <c r="L294" s="479" t="s">
        <v>354</v>
      </c>
      <c r="M294" s="480"/>
      <c r="N294" s="480"/>
      <c r="O294" s="480"/>
      <c r="P294" s="480"/>
      <c r="Q294" s="480"/>
      <c r="R294" s="480"/>
      <c r="S294" s="480"/>
      <c r="T294" s="480"/>
      <c r="U294" s="480"/>
      <c r="V294" s="480"/>
      <c r="W294" s="480"/>
      <c r="X294" s="480"/>
      <c r="Y294" s="480"/>
      <c r="Z294" s="480"/>
      <c r="AA294" s="480"/>
      <c r="AB294" s="480"/>
      <c r="AC294" s="480"/>
      <c r="AD294" s="480"/>
      <c r="AE294" s="480"/>
      <c r="AF294" s="480"/>
      <c r="AG294" s="480"/>
      <c r="AH294" s="480"/>
      <c r="AI294" s="480"/>
      <c r="AJ294" s="480"/>
      <c r="AK294" s="480"/>
      <c r="AL294" s="480"/>
      <c r="AM294" s="481"/>
    </row>
    <row r="295" spans="1:49" ht="18" customHeight="1" x14ac:dyDescent="0.25">
      <c r="A295" s="505"/>
      <c r="B295" s="508"/>
      <c r="C295" s="455"/>
      <c r="D295" s="425"/>
      <c r="E295" s="460"/>
      <c r="F295" s="428"/>
      <c r="G295" s="429"/>
      <c r="H295" s="440"/>
      <c r="I295" s="440"/>
      <c r="J295" s="440"/>
      <c r="K295" s="462"/>
      <c r="L295" s="378" t="s">
        <v>10</v>
      </c>
      <c r="M295" s="385" t="s">
        <v>11</v>
      </c>
      <c r="N295" s="376" t="s">
        <v>13</v>
      </c>
      <c r="O295" s="383" t="s">
        <v>58</v>
      </c>
      <c r="P295" s="378" t="s">
        <v>10</v>
      </c>
      <c r="Q295" s="385" t="s">
        <v>11</v>
      </c>
      <c r="R295" s="376" t="s">
        <v>13</v>
      </c>
      <c r="S295" s="383" t="s">
        <v>58</v>
      </c>
      <c r="T295" s="378" t="s">
        <v>10</v>
      </c>
      <c r="U295" s="385" t="s">
        <v>11</v>
      </c>
      <c r="V295" s="376" t="s">
        <v>13</v>
      </c>
      <c r="W295" s="383" t="s">
        <v>58</v>
      </c>
      <c r="X295" s="378" t="s">
        <v>10</v>
      </c>
      <c r="Y295" s="385" t="s">
        <v>11</v>
      </c>
      <c r="Z295" s="376" t="s">
        <v>13</v>
      </c>
      <c r="AA295" s="383" t="s">
        <v>58</v>
      </c>
      <c r="AB295" s="378" t="s">
        <v>10</v>
      </c>
      <c r="AC295" s="385" t="s">
        <v>11</v>
      </c>
      <c r="AD295" s="376" t="s">
        <v>13</v>
      </c>
      <c r="AE295" s="383" t="s">
        <v>58</v>
      </c>
      <c r="AF295" s="378" t="s">
        <v>10</v>
      </c>
      <c r="AG295" s="385" t="s">
        <v>11</v>
      </c>
      <c r="AH295" s="376" t="s">
        <v>13</v>
      </c>
      <c r="AI295" s="383" t="s">
        <v>58</v>
      </c>
      <c r="AJ295" s="378" t="s">
        <v>10</v>
      </c>
      <c r="AK295" s="385" t="s">
        <v>11</v>
      </c>
      <c r="AL295" s="376" t="s">
        <v>13</v>
      </c>
      <c r="AM295" s="383" t="s">
        <v>58</v>
      </c>
    </row>
    <row r="296" spans="1:49" ht="18" customHeight="1" thickBot="1" x14ac:dyDescent="0.3">
      <c r="A296" s="506"/>
      <c r="B296" s="509"/>
      <c r="C296" s="510"/>
      <c r="D296" s="426"/>
      <c r="E296" s="461"/>
      <c r="F296" s="384"/>
      <c r="G296" s="379"/>
      <c r="H296" s="441"/>
      <c r="I296" s="441"/>
      <c r="J296" s="441"/>
      <c r="K296" s="463"/>
      <c r="L296" s="379"/>
      <c r="M296" s="386"/>
      <c r="N296" s="377"/>
      <c r="O296" s="384"/>
      <c r="P296" s="379"/>
      <c r="Q296" s="386"/>
      <c r="R296" s="377"/>
      <c r="S296" s="384"/>
      <c r="T296" s="379"/>
      <c r="U296" s="386"/>
      <c r="V296" s="377"/>
      <c r="W296" s="384"/>
      <c r="X296" s="379"/>
      <c r="Y296" s="386"/>
      <c r="Z296" s="377"/>
      <c r="AA296" s="384"/>
      <c r="AB296" s="379"/>
      <c r="AC296" s="386"/>
      <c r="AD296" s="377"/>
      <c r="AE296" s="384"/>
      <c r="AF296" s="379"/>
      <c r="AG296" s="386"/>
      <c r="AH296" s="377"/>
      <c r="AI296" s="384"/>
      <c r="AJ296" s="379"/>
      <c r="AK296" s="386"/>
      <c r="AL296" s="377"/>
      <c r="AM296" s="384"/>
    </row>
    <row r="297" spans="1:49" ht="18" customHeight="1" thickBot="1" x14ac:dyDescent="0.3">
      <c r="A297" s="81" t="s">
        <v>221</v>
      </c>
      <c r="B297" s="413" t="s">
        <v>224</v>
      </c>
      <c r="C297" s="413"/>
      <c r="D297" s="555"/>
      <c r="E297" s="555"/>
      <c r="F297" s="221"/>
      <c r="G297" s="221"/>
      <c r="H297" s="555"/>
      <c r="I297" s="555"/>
      <c r="J297" s="555"/>
      <c r="K297" s="555"/>
      <c r="L297" s="555"/>
      <c r="M297" s="555"/>
      <c r="N297" s="555"/>
      <c r="O297" s="555"/>
      <c r="P297" s="555"/>
      <c r="Q297" s="555"/>
      <c r="R297" s="555"/>
      <c r="S297" s="555"/>
      <c r="T297" s="555"/>
      <c r="U297" s="555"/>
      <c r="V297" s="555"/>
      <c r="W297" s="555"/>
      <c r="X297" s="555"/>
      <c r="Y297" s="555"/>
      <c r="Z297" s="555"/>
      <c r="AA297" s="555"/>
      <c r="AB297" s="555"/>
      <c r="AC297" s="555"/>
      <c r="AD297" s="555"/>
      <c r="AE297" s="555"/>
      <c r="AF297" s="555"/>
      <c r="AG297" s="555"/>
      <c r="AH297" s="555"/>
      <c r="AI297" s="555"/>
      <c r="AJ297" s="555"/>
      <c r="AK297" s="555"/>
      <c r="AL297" s="555"/>
      <c r="AM297" s="556"/>
    </row>
    <row r="298" spans="1:49" s="3" customFormat="1" ht="18" customHeight="1" x14ac:dyDescent="0.25">
      <c r="A298" s="224">
        <v>1</v>
      </c>
      <c r="B298" s="517" t="s">
        <v>132</v>
      </c>
      <c r="C298" s="535"/>
      <c r="D298" s="215"/>
      <c r="E298" s="192">
        <v>2</v>
      </c>
      <c r="F298" s="181">
        <v>3</v>
      </c>
      <c r="G298" s="98">
        <f>SUM(H298:K298)</f>
        <v>30</v>
      </c>
      <c r="H298" s="287">
        <f t="shared" ref="H298" si="75">SUM(L298,P298,T298,X298,AB298,AF298,AJ298)</f>
        <v>15</v>
      </c>
      <c r="I298" s="287">
        <f t="shared" ref="I298" si="76">SUM(M298,Q298,U298,Y298,AC298,AG298,AK298)</f>
        <v>0</v>
      </c>
      <c r="J298" s="287">
        <f t="shared" ref="J298" si="77">SUM(N298,R298,V298,Z298,AD298,AH298,AL298)</f>
        <v>0</v>
      </c>
      <c r="K298" s="287">
        <f t="shared" ref="K298" si="78">SUM(O298,S298,W298,AA298,AE298,AI298,AM298)</f>
        <v>15</v>
      </c>
      <c r="L298" s="190"/>
      <c r="M298" s="185"/>
      <c r="N298" s="185"/>
      <c r="O298" s="181"/>
      <c r="P298" s="187"/>
      <c r="Q298" s="185"/>
      <c r="R298" s="185"/>
      <c r="S298" s="181"/>
      <c r="T298" s="187"/>
      <c r="U298" s="185"/>
      <c r="V298" s="185"/>
      <c r="W298" s="181"/>
      <c r="X298" s="187"/>
      <c r="Y298" s="185"/>
      <c r="Z298" s="185"/>
      <c r="AA298" s="181"/>
      <c r="AB298" s="187"/>
      <c r="AC298" s="185"/>
      <c r="AD298" s="185"/>
      <c r="AE298" s="181"/>
      <c r="AF298" s="187">
        <v>15</v>
      </c>
      <c r="AG298" s="185"/>
      <c r="AH298" s="185"/>
      <c r="AI298" s="181">
        <v>15</v>
      </c>
      <c r="AJ298" s="270"/>
      <c r="AK298" s="271"/>
      <c r="AL298" s="271"/>
      <c r="AM298" s="272"/>
      <c r="AO298" s="364"/>
      <c r="AP298" s="364"/>
      <c r="AQ298" s="364"/>
      <c r="AR298" s="364"/>
      <c r="AS298" s="364"/>
      <c r="AT298" s="364"/>
      <c r="AU298" s="364"/>
      <c r="AV298" s="364"/>
      <c r="AW298" s="364"/>
    </row>
    <row r="299" spans="1:49" s="3" customFormat="1" ht="18" customHeight="1" x14ac:dyDescent="0.25">
      <c r="A299" s="232">
        <f>A298+1</f>
        <v>2</v>
      </c>
      <c r="B299" s="517" t="s">
        <v>133</v>
      </c>
      <c r="C299" s="535"/>
      <c r="D299" s="215"/>
      <c r="E299" s="192">
        <v>1</v>
      </c>
      <c r="F299" s="181">
        <f>'PKT ECTS'!G105</f>
        <v>2</v>
      </c>
      <c r="G299" s="98">
        <f>SUM(H299:K299)</f>
        <v>15</v>
      </c>
      <c r="H299" s="287">
        <f t="shared" ref="H299:H303" si="79">SUM(L299,P299,T299,X299,AB299,AF299,AJ299)</f>
        <v>15</v>
      </c>
      <c r="I299" s="287">
        <f t="shared" ref="I299:I303" si="80">SUM(M299,Q299,U299,Y299,AC299,AG299,AK299)</f>
        <v>0</v>
      </c>
      <c r="J299" s="287">
        <f t="shared" ref="J299:J303" si="81">SUM(N299,R299,V299,Z299,AD299,AH299,AL299)</f>
        <v>0</v>
      </c>
      <c r="K299" s="287">
        <f t="shared" ref="K299:K303" si="82">SUM(O299,S299,W299,AA299,AE299,AI299,AM299)</f>
        <v>0</v>
      </c>
      <c r="L299" s="190"/>
      <c r="M299" s="185"/>
      <c r="N299" s="185"/>
      <c r="O299" s="181"/>
      <c r="P299" s="187"/>
      <c r="Q299" s="185"/>
      <c r="R299" s="185"/>
      <c r="S299" s="181"/>
      <c r="T299" s="187"/>
      <c r="U299" s="185"/>
      <c r="V299" s="185"/>
      <c r="W299" s="181"/>
      <c r="X299" s="187"/>
      <c r="Y299" s="185"/>
      <c r="Z299" s="185"/>
      <c r="AA299" s="181"/>
      <c r="AB299" s="187"/>
      <c r="AC299" s="185"/>
      <c r="AD299" s="185"/>
      <c r="AE299" s="181"/>
      <c r="AF299" s="187">
        <v>15</v>
      </c>
      <c r="AG299" s="185"/>
      <c r="AH299" s="185"/>
      <c r="AI299" s="181"/>
      <c r="AJ299" s="270"/>
      <c r="AK299" s="271"/>
      <c r="AL299" s="271"/>
      <c r="AM299" s="272"/>
      <c r="AO299" s="364"/>
      <c r="AP299" s="364"/>
      <c r="AQ299" s="364"/>
      <c r="AR299" s="364"/>
      <c r="AS299" s="364"/>
      <c r="AT299" s="364"/>
      <c r="AU299" s="364"/>
      <c r="AV299" s="364"/>
      <c r="AW299" s="364"/>
    </row>
    <row r="300" spans="1:49" s="3" customFormat="1" ht="18" customHeight="1" x14ac:dyDescent="0.25">
      <c r="A300" s="232">
        <f>A299+1</f>
        <v>3</v>
      </c>
      <c r="B300" s="517" t="s">
        <v>94</v>
      </c>
      <c r="C300" s="535"/>
      <c r="D300" s="215"/>
      <c r="E300" s="192">
        <v>2</v>
      </c>
      <c r="F300" s="181">
        <f>'PKT ECTS'!G106</f>
        <v>3</v>
      </c>
      <c r="G300" s="98">
        <f>SUM(H300:K300)</f>
        <v>30</v>
      </c>
      <c r="H300" s="287">
        <f t="shared" si="79"/>
        <v>15</v>
      </c>
      <c r="I300" s="287">
        <f t="shared" si="80"/>
        <v>0</v>
      </c>
      <c r="J300" s="287">
        <f t="shared" si="81"/>
        <v>15</v>
      </c>
      <c r="K300" s="287">
        <f t="shared" si="82"/>
        <v>0</v>
      </c>
      <c r="L300" s="190"/>
      <c r="M300" s="185"/>
      <c r="N300" s="185"/>
      <c r="O300" s="181"/>
      <c r="P300" s="187"/>
      <c r="Q300" s="185"/>
      <c r="R300" s="185"/>
      <c r="S300" s="181"/>
      <c r="T300" s="187"/>
      <c r="U300" s="185"/>
      <c r="V300" s="185"/>
      <c r="W300" s="181"/>
      <c r="X300" s="187"/>
      <c r="Y300" s="185"/>
      <c r="Z300" s="185"/>
      <c r="AA300" s="181"/>
      <c r="AB300" s="187"/>
      <c r="AC300" s="185"/>
      <c r="AD300" s="185"/>
      <c r="AE300" s="181"/>
      <c r="AF300" s="187">
        <v>15</v>
      </c>
      <c r="AG300" s="185"/>
      <c r="AH300" s="185">
        <v>15</v>
      </c>
      <c r="AI300" s="181"/>
      <c r="AJ300" s="270"/>
      <c r="AK300" s="271"/>
      <c r="AL300" s="271"/>
      <c r="AM300" s="272"/>
      <c r="AO300" s="372"/>
      <c r="AP300" s="364"/>
      <c r="AQ300" s="364"/>
      <c r="AR300" s="364"/>
      <c r="AS300" s="364"/>
      <c r="AT300" s="364"/>
      <c r="AU300" s="364"/>
      <c r="AV300" s="364"/>
      <c r="AW300" s="364"/>
    </row>
    <row r="301" spans="1:49" s="3" customFormat="1" ht="18" customHeight="1" x14ac:dyDescent="0.25">
      <c r="A301" s="232">
        <f>A300+1</f>
        <v>4</v>
      </c>
      <c r="B301" s="517" t="s">
        <v>134</v>
      </c>
      <c r="C301" s="535"/>
      <c r="D301" s="215"/>
      <c r="E301" s="192">
        <v>2</v>
      </c>
      <c r="F301" s="181">
        <f>'PKT ECTS'!G165</f>
        <v>2</v>
      </c>
      <c r="G301" s="98">
        <f>SUM(H301:K301)</f>
        <v>30</v>
      </c>
      <c r="H301" s="287">
        <f t="shared" si="79"/>
        <v>15</v>
      </c>
      <c r="I301" s="287">
        <f t="shared" si="80"/>
        <v>0</v>
      </c>
      <c r="J301" s="287">
        <f t="shared" si="81"/>
        <v>0</v>
      </c>
      <c r="K301" s="287">
        <f t="shared" si="82"/>
        <v>15</v>
      </c>
      <c r="L301" s="190"/>
      <c r="M301" s="185"/>
      <c r="N301" s="185"/>
      <c r="O301" s="181"/>
      <c r="P301" s="187"/>
      <c r="Q301" s="185"/>
      <c r="R301" s="185"/>
      <c r="S301" s="181"/>
      <c r="T301" s="187"/>
      <c r="U301" s="185"/>
      <c r="V301" s="185"/>
      <c r="W301" s="181"/>
      <c r="X301" s="187"/>
      <c r="Y301" s="185"/>
      <c r="Z301" s="185"/>
      <c r="AA301" s="181"/>
      <c r="AB301" s="187"/>
      <c r="AC301" s="185"/>
      <c r="AD301" s="185"/>
      <c r="AE301" s="181"/>
      <c r="AF301" s="187"/>
      <c r="AG301" s="185"/>
      <c r="AH301" s="185"/>
      <c r="AI301" s="181"/>
      <c r="AJ301" s="273">
        <v>15</v>
      </c>
      <c r="AK301" s="271"/>
      <c r="AL301" s="271"/>
      <c r="AM301" s="274">
        <v>15</v>
      </c>
      <c r="AO301" s="372"/>
      <c r="AP301" s="364"/>
      <c r="AQ301" s="364"/>
      <c r="AR301" s="364"/>
      <c r="AS301" s="364"/>
      <c r="AT301" s="364"/>
      <c r="AU301" s="364"/>
      <c r="AV301" s="364"/>
      <c r="AW301" s="364"/>
    </row>
    <row r="302" spans="1:49" s="3" customFormat="1" ht="18" customHeight="1" x14ac:dyDescent="0.25">
      <c r="A302" s="232">
        <f>A301+1</f>
        <v>5</v>
      </c>
      <c r="B302" s="517" t="s">
        <v>92</v>
      </c>
      <c r="C302" s="535"/>
      <c r="D302" s="215"/>
      <c r="E302" s="192">
        <v>1</v>
      </c>
      <c r="F302" s="181">
        <v>9</v>
      </c>
      <c r="G302" s="98">
        <f>SUM(H302:K302)</f>
        <v>30</v>
      </c>
      <c r="H302" s="287">
        <f t="shared" si="79"/>
        <v>0</v>
      </c>
      <c r="I302" s="287">
        <f t="shared" si="80"/>
        <v>0</v>
      </c>
      <c r="J302" s="287">
        <f t="shared" si="81"/>
        <v>0</v>
      </c>
      <c r="K302" s="287">
        <f t="shared" si="82"/>
        <v>30</v>
      </c>
      <c r="L302" s="190"/>
      <c r="M302" s="185"/>
      <c r="N302" s="185"/>
      <c r="O302" s="181"/>
      <c r="P302" s="187"/>
      <c r="Q302" s="185"/>
      <c r="R302" s="185"/>
      <c r="S302" s="181"/>
      <c r="T302" s="187"/>
      <c r="U302" s="185"/>
      <c r="V302" s="185"/>
      <c r="W302" s="181"/>
      <c r="X302" s="187"/>
      <c r="Y302" s="185"/>
      <c r="Z302" s="185"/>
      <c r="AA302" s="181"/>
      <c r="AB302" s="187"/>
      <c r="AC302" s="185"/>
      <c r="AD302" s="185"/>
      <c r="AE302" s="181"/>
      <c r="AF302" s="187"/>
      <c r="AG302" s="185"/>
      <c r="AH302" s="185"/>
      <c r="AI302" s="181"/>
      <c r="AJ302" s="270"/>
      <c r="AK302" s="271"/>
      <c r="AL302" s="271"/>
      <c r="AM302" s="274">
        <v>30</v>
      </c>
      <c r="AO302" s="364"/>
      <c r="AP302" s="364"/>
      <c r="AQ302" s="364"/>
      <c r="AR302" s="364"/>
      <c r="AS302" s="364"/>
      <c r="AT302" s="364"/>
      <c r="AU302" s="364"/>
      <c r="AV302" s="364"/>
      <c r="AW302" s="364"/>
    </row>
    <row r="303" spans="1:49" ht="30" customHeight="1" x14ac:dyDescent="0.25">
      <c r="A303" s="232">
        <f>A302+1</f>
        <v>6</v>
      </c>
      <c r="B303" s="594" t="s">
        <v>116</v>
      </c>
      <c r="C303" s="595"/>
      <c r="D303" s="188"/>
      <c r="E303" s="189"/>
      <c r="F303" s="107">
        <v>15</v>
      </c>
      <c r="G303" s="269"/>
      <c r="H303" s="287">
        <f t="shared" si="79"/>
        <v>0</v>
      </c>
      <c r="I303" s="287">
        <f t="shared" si="80"/>
        <v>0</v>
      </c>
      <c r="J303" s="287">
        <f t="shared" si="81"/>
        <v>0</v>
      </c>
      <c r="K303" s="287">
        <f t="shared" si="82"/>
        <v>0</v>
      </c>
      <c r="L303" s="239"/>
      <c r="M303" s="243"/>
      <c r="N303" s="243"/>
      <c r="O303" s="240"/>
      <c r="P303" s="275"/>
      <c r="Q303" s="243"/>
      <c r="R303" s="243"/>
      <c r="S303" s="240"/>
      <c r="T303" s="275"/>
      <c r="U303" s="243"/>
      <c r="V303" s="243"/>
      <c r="W303" s="240"/>
      <c r="X303" s="275"/>
      <c r="Y303" s="243"/>
      <c r="Z303" s="243"/>
      <c r="AA303" s="240"/>
      <c r="AB303" s="275"/>
      <c r="AC303" s="243"/>
      <c r="AD303" s="243"/>
      <c r="AE303" s="240"/>
      <c r="AF303" s="275"/>
      <c r="AG303" s="243"/>
      <c r="AH303" s="243"/>
      <c r="AI303" s="240"/>
      <c r="AJ303" s="276"/>
      <c r="AK303" s="277"/>
      <c r="AL303" s="277"/>
      <c r="AM303" s="278"/>
    </row>
    <row r="304" spans="1:49" ht="18" customHeight="1" thickBot="1" x14ac:dyDescent="0.3">
      <c r="A304" s="101"/>
      <c r="B304" s="606"/>
      <c r="C304" s="607"/>
      <c r="D304" s="188"/>
      <c r="E304" s="243"/>
      <c r="F304" s="240"/>
      <c r="G304" s="269"/>
      <c r="H304" s="103"/>
      <c r="I304" s="244"/>
      <c r="J304" s="244"/>
      <c r="K304" s="244"/>
      <c r="L304" s="245"/>
      <c r="M304" s="246"/>
      <c r="N304" s="246"/>
      <c r="O304" s="247"/>
      <c r="P304" s="248"/>
      <c r="Q304" s="246"/>
      <c r="R304" s="246"/>
      <c r="S304" s="247"/>
      <c r="T304" s="248"/>
      <c r="U304" s="246"/>
      <c r="V304" s="246"/>
      <c r="W304" s="247"/>
      <c r="X304" s="248"/>
      <c r="Y304" s="246"/>
      <c r="Z304" s="246"/>
      <c r="AA304" s="247"/>
      <c r="AB304" s="248"/>
      <c r="AC304" s="246"/>
      <c r="AD304" s="246"/>
      <c r="AE304" s="247"/>
      <c r="AF304" s="248"/>
      <c r="AG304" s="246"/>
      <c r="AH304" s="246"/>
      <c r="AI304" s="247"/>
      <c r="AJ304" s="279"/>
      <c r="AK304" s="280"/>
      <c r="AL304" s="280"/>
      <c r="AM304" s="281"/>
    </row>
    <row r="305" spans="1:41" ht="18" customHeight="1" thickTop="1" x14ac:dyDescent="0.25">
      <c r="A305" s="116"/>
      <c r="B305" s="438" t="s">
        <v>21</v>
      </c>
      <c r="C305" s="439"/>
      <c r="D305" s="430">
        <f t="shared" ref="D305:AM305" si="83">SUM(D298:D304)</f>
        <v>0</v>
      </c>
      <c r="E305" s="432">
        <f t="shared" si="83"/>
        <v>8</v>
      </c>
      <c r="F305" s="411">
        <f t="shared" si="83"/>
        <v>34</v>
      </c>
      <c r="G305" s="484">
        <f t="shared" si="83"/>
        <v>135</v>
      </c>
      <c r="H305" s="432">
        <f t="shared" si="83"/>
        <v>60</v>
      </c>
      <c r="I305" s="432">
        <f t="shared" si="83"/>
        <v>0</v>
      </c>
      <c r="J305" s="432">
        <f t="shared" si="83"/>
        <v>15</v>
      </c>
      <c r="K305" s="411">
        <f t="shared" si="83"/>
        <v>60</v>
      </c>
      <c r="L305" s="117">
        <f t="shared" si="83"/>
        <v>0</v>
      </c>
      <c r="M305" s="118">
        <f t="shared" si="83"/>
        <v>0</v>
      </c>
      <c r="N305" s="118">
        <f t="shared" si="83"/>
        <v>0</v>
      </c>
      <c r="O305" s="119">
        <f t="shared" si="83"/>
        <v>0</v>
      </c>
      <c r="P305" s="117">
        <f t="shared" si="83"/>
        <v>0</v>
      </c>
      <c r="Q305" s="118">
        <f t="shared" si="83"/>
        <v>0</v>
      </c>
      <c r="R305" s="118">
        <f t="shared" si="83"/>
        <v>0</v>
      </c>
      <c r="S305" s="120">
        <f t="shared" si="83"/>
        <v>0</v>
      </c>
      <c r="T305" s="121">
        <f t="shared" si="83"/>
        <v>0</v>
      </c>
      <c r="U305" s="118">
        <f t="shared" si="83"/>
        <v>0</v>
      </c>
      <c r="V305" s="118">
        <f t="shared" si="83"/>
        <v>0</v>
      </c>
      <c r="W305" s="119">
        <f t="shared" si="83"/>
        <v>0</v>
      </c>
      <c r="X305" s="117">
        <f t="shared" si="83"/>
        <v>0</v>
      </c>
      <c r="Y305" s="118">
        <f t="shared" si="83"/>
        <v>0</v>
      </c>
      <c r="Z305" s="118">
        <f t="shared" si="83"/>
        <v>0</v>
      </c>
      <c r="AA305" s="120">
        <f t="shared" si="83"/>
        <v>0</v>
      </c>
      <c r="AB305" s="121">
        <f t="shared" si="83"/>
        <v>0</v>
      </c>
      <c r="AC305" s="118">
        <f t="shared" si="83"/>
        <v>0</v>
      </c>
      <c r="AD305" s="118">
        <f t="shared" si="83"/>
        <v>0</v>
      </c>
      <c r="AE305" s="119">
        <f t="shared" si="83"/>
        <v>0</v>
      </c>
      <c r="AF305" s="117">
        <f t="shared" si="83"/>
        <v>45</v>
      </c>
      <c r="AG305" s="118">
        <f t="shared" si="83"/>
        <v>0</v>
      </c>
      <c r="AH305" s="118">
        <f t="shared" si="83"/>
        <v>15</v>
      </c>
      <c r="AI305" s="120">
        <f t="shared" si="83"/>
        <v>15</v>
      </c>
      <c r="AJ305" s="121">
        <f t="shared" si="83"/>
        <v>15</v>
      </c>
      <c r="AK305" s="118">
        <f t="shared" si="83"/>
        <v>0</v>
      </c>
      <c r="AL305" s="118">
        <f t="shared" si="83"/>
        <v>0</v>
      </c>
      <c r="AM305" s="120">
        <f t="shared" si="83"/>
        <v>45</v>
      </c>
    </row>
    <row r="306" spans="1:41" ht="18" customHeight="1" thickBot="1" x14ac:dyDescent="0.3">
      <c r="A306" s="122"/>
      <c r="B306" s="434"/>
      <c r="C306" s="435"/>
      <c r="D306" s="431"/>
      <c r="E306" s="433"/>
      <c r="F306" s="412"/>
      <c r="G306" s="534"/>
      <c r="H306" s="542"/>
      <c r="I306" s="542"/>
      <c r="J306" s="542"/>
      <c r="K306" s="544"/>
      <c r="L306" s="380">
        <f>SUM(L305:O305)</f>
        <v>0</v>
      </c>
      <c r="M306" s="381"/>
      <c r="N306" s="381"/>
      <c r="O306" s="382"/>
      <c r="P306" s="380">
        <f>SUM(P305:S305)</f>
        <v>0</v>
      </c>
      <c r="Q306" s="381"/>
      <c r="R306" s="381"/>
      <c r="S306" s="382"/>
      <c r="T306" s="380">
        <f>SUM(T305:W305)</f>
        <v>0</v>
      </c>
      <c r="U306" s="502"/>
      <c r="V306" s="502"/>
      <c r="W306" s="503"/>
      <c r="X306" s="380">
        <f>SUM(X305:AA305)</f>
        <v>0</v>
      </c>
      <c r="Y306" s="502"/>
      <c r="Z306" s="502"/>
      <c r="AA306" s="503"/>
      <c r="AB306" s="380">
        <f>SUM(AB305:AE305)</f>
        <v>0</v>
      </c>
      <c r="AC306" s="502"/>
      <c r="AD306" s="502"/>
      <c r="AE306" s="503"/>
      <c r="AF306" s="380">
        <f>SUM(AF305:AI305)</f>
        <v>75</v>
      </c>
      <c r="AG306" s="502"/>
      <c r="AH306" s="502"/>
      <c r="AI306" s="503"/>
      <c r="AJ306" s="380">
        <f>SUM(AJ305:AM305)</f>
        <v>60</v>
      </c>
      <c r="AK306" s="502"/>
      <c r="AL306" s="502"/>
      <c r="AM306" s="503"/>
    </row>
    <row r="307" spans="1:41" ht="18" customHeight="1" x14ac:dyDescent="0.25">
      <c r="A307" s="538" t="s">
        <v>130</v>
      </c>
      <c r="B307" s="539"/>
      <c r="C307" s="593"/>
      <c r="D307" s="424" t="s">
        <v>8</v>
      </c>
      <c r="E307" s="427" t="s">
        <v>9</v>
      </c>
      <c r="F307" s="383" t="s">
        <v>60</v>
      </c>
      <c r="G307" s="409" t="s">
        <v>6</v>
      </c>
      <c r="H307" s="440" t="s">
        <v>10</v>
      </c>
      <c r="I307" s="440" t="s">
        <v>11</v>
      </c>
      <c r="J307" s="440" t="s">
        <v>12</v>
      </c>
      <c r="K307" s="462" t="s">
        <v>55</v>
      </c>
      <c r="L307" s="393" t="s">
        <v>241</v>
      </c>
      <c r="M307" s="394"/>
      <c r="N307" s="394"/>
      <c r="O307" s="395"/>
      <c r="P307" s="393" t="s">
        <v>242</v>
      </c>
      <c r="Q307" s="394"/>
      <c r="R307" s="394"/>
      <c r="S307" s="395"/>
      <c r="T307" s="393" t="s">
        <v>243</v>
      </c>
      <c r="U307" s="394"/>
      <c r="V307" s="394"/>
      <c r="W307" s="395"/>
      <c r="X307" s="393" t="s">
        <v>244</v>
      </c>
      <c r="Y307" s="394"/>
      <c r="Z307" s="394"/>
      <c r="AA307" s="395"/>
      <c r="AB307" s="393" t="s">
        <v>245</v>
      </c>
      <c r="AC307" s="394"/>
      <c r="AD307" s="394"/>
      <c r="AE307" s="395"/>
      <c r="AF307" s="457" t="s">
        <v>246</v>
      </c>
      <c r="AG307" s="458"/>
      <c r="AH307" s="458"/>
      <c r="AI307" s="467"/>
      <c r="AJ307" s="393" t="s">
        <v>247</v>
      </c>
      <c r="AK307" s="394"/>
      <c r="AL307" s="394"/>
      <c r="AM307" s="395"/>
    </row>
    <row r="308" spans="1:41" ht="18" customHeight="1" x14ac:dyDescent="0.25">
      <c r="A308" s="421"/>
      <c r="B308" s="422"/>
      <c r="C308" s="423"/>
      <c r="D308" s="425"/>
      <c r="E308" s="427"/>
      <c r="F308" s="428"/>
      <c r="G308" s="409"/>
      <c r="H308" s="440"/>
      <c r="I308" s="440"/>
      <c r="J308" s="440"/>
      <c r="K308" s="462"/>
      <c r="L308" s="378" t="s">
        <v>10</v>
      </c>
      <c r="M308" s="385" t="s">
        <v>11</v>
      </c>
      <c r="N308" s="376" t="s">
        <v>13</v>
      </c>
      <c r="O308" s="383" t="s">
        <v>58</v>
      </c>
      <c r="P308" s="378" t="s">
        <v>10</v>
      </c>
      <c r="Q308" s="385" t="s">
        <v>11</v>
      </c>
      <c r="R308" s="376" t="s">
        <v>13</v>
      </c>
      <c r="S308" s="383" t="s">
        <v>58</v>
      </c>
      <c r="T308" s="378" t="s">
        <v>10</v>
      </c>
      <c r="U308" s="385" t="s">
        <v>11</v>
      </c>
      <c r="V308" s="376" t="s">
        <v>13</v>
      </c>
      <c r="W308" s="383" t="s">
        <v>58</v>
      </c>
      <c r="X308" s="378" t="s">
        <v>10</v>
      </c>
      <c r="Y308" s="385" t="s">
        <v>11</v>
      </c>
      <c r="Z308" s="376" t="s">
        <v>13</v>
      </c>
      <c r="AA308" s="383" t="s">
        <v>58</v>
      </c>
      <c r="AB308" s="378" t="s">
        <v>10</v>
      </c>
      <c r="AC308" s="385" t="s">
        <v>11</v>
      </c>
      <c r="AD308" s="376" t="s">
        <v>13</v>
      </c>
      <c r="AE308" s="383" t="s">
        <v>58</v>
      </c>
      <c r="AF308" s="378" t="s">
        <v>10</v>
      </c>
      <c r="AG308" s="385" t="s">
        <v>11</v>
      </c>
      <c r="AH308" s="376" t="s">
        <v>13</v>
      </c>
      <c r="AI308" s="383" t="s">
        <v>58</v>
      </c>
      <c r="AJ308" s="378" t="s">
        <v>10</v>
      </c>
      <c r="AK308" s="385" t="s">
        <v>11</v>
      </c>
      <c r="AL308" s="376" t="s">
        <v>13</v>
      </c>
      <c r="AM308" s="383" t="s">
        <v>58</v>
      </c>
    </row>
    <row r="309" spans="1:41" ht="18" customHeight="1" thickBot="1" x14ac:dyDescent="0.3">
      <c r="A309" s="421"/>
      <c r="B309" s="422"/>
      <c r="C309" s="423"/>
      <c r="D309" s="426"/>
      <c r="E309" s="377"/>
      <c r="F309" s="384"/>
      <c r="G309" s="410"/>
      <c r="H309" s="441"/>
      <c r="I309" s="441"/>
      <c r="J309" s="441"/>
      <c r="K309" s="463"/>
      <c r="L309" s="429"/>
      <c r="M309" s="515"/>
      <c r="N309" s="427"/>
      <c r="O309" s="428"/>
      <c r="P309" s="379"/>
      <c r="Q309" s="386"/>
      <c r="R309" s="377"/>
      <c r="S309" s="384"/>
      <c r="T309" s="379"/>
      <c r="U309" s="386"/>
      <c r="V309" s="377"/>
      <c r="W309" s="384"/>
      <c r="X309" s="379"/>
      <c r="Y309" s="386"/>
      <c r="Z309" s="377"/>
      <c r="AA309" s="384"/>
      <c r="AB309" s="379"/>
      <c r="AC309" s="386"/>
      <c r="AD309" s="377"/>
      <c r="AE309" s="384"/>
      <c r="AF309" s="379"/>
      <c r="AG309" s="386"/>
      <c r="AH309" s="377"/>
      <c r="AI309" s="384"/>
      <c r="AJ309" s="379"/>
      <c r="AK309" s="386"/>
      <c r="AL309" s="377"/>
      <c r="AM309" s="384"/>
    </row>
    <row r="310" spans="1:41" ht="18" customHeight="1" x14ac:dyDescent="0.25">
      <c r="A310" s="421"/>
      <c r="B310" s="422"/>
      <c r="C310" s="423"/>
      <c r="D310" s="574">
        <f t="shared" ref="D310:K310" si="84">D264+D305</f>
        <v>21</v>
      </c>
      <c r="E310" s="574">
        <f t="shared" si="84"/>
        <v>101</v>
      </c>
      <c r="F310" s="574">
        <f t="shared" si="84"/>
        <v>210</v>
      </c>
      <c r="G310" s="574">
        <f t="shared" si="84"/>
        <v>2310</v>
      </c>
      <c r="H310" s="574">
        <f t="shared" si="84"/>
        <v>1035</v>
      </c>
      <c r="I310" s="574">
        <f t="shared" si="84"/>
        <v>210</v>
      </c>
      <c r="J310" s="574">
        <f t="shared" si="84"/>
        <v>420</v>
      </c>
      <c r="K310" s="599">
        <f t="shared" si="84"/>
        <v>645</v>
      </c>
      <c r="L310" s="139">
        <f t="shared" ref="L310:AM310" si="85">SUM(L50+L96+L168+L259+L212+L305)</f>
        <v>150</v>
      </c>
      <c r="M310" s="140">
        <f t="shared" si="85"/>
        <v>60</v>
      </c>
      <c r="N310" s="140">
        <f t="shared" si="85"/>
        <v>60</v>
      </c>
      <c r="O310" s="142">
        <f t="shared" si="85"/>
        <v>75</v>
      </c>
      <c r="P310" s="139">
        <f t="shared" si="85"/>
        <v>180</v>
      </c>
      <c r="Q310" s="140">
        <f t="shared" si="85"/>
        <v>45</v>
      </c>
      <c r="R310" s="140">
        <f t="shared" si="85"/>
        <v>90</v>
      </c>
      <c r="S310" s="142">
        <f t="shared" si="85"/>
        <v>45</v>
      </c>
      <c r="T310" s="139">
        <f t="shared" si="85"/>
        <v>135</v>
      </c>
      <c r="U310" s="140">
        <f t="shared" si="85"/>
        <v>60</v>
      </c>
      <c r="V310" s="140">
        <f t="shared" si="85"/>
        <v>120</v>
      </c>
      <c r="W310" s="142">
        <f t="shared" si="85"/>
        <v>45</v>
      </c>
      <c r="X310" s="139">
        <f t="shared" si="85"/>
        <v>150</v>
      </c>
      <c r="Y310" s="140">
        <f t="shared" si="85"/>
        <v>45</v>
      </c>
      <c r="Z310" s="140">
        <f t="shared" si="85"/>
        <v>45</v>
      </c>
      <c r="AA310" s="142">
        <f t="shared" si="85"/>
        <v>135</v>
      </c>
      <c r="AB310" s="139">
        <f t="shared" si="85"/>
        <v>180</v>
      </c>
      <c r="AC310" s="140">
        <f t="shared" si="85"/>
        <v>0</v>
      </c>
      <c r="AD310" s="140">
        <f t="shared" si="85"/>
        <v>45</v>
      </c>
      <c r="AE310" s="142">
        <f t="shared" si="85"/>
        <v>150</v>
      </c>
      <c r="AF310" s="139">
        <f t="shared" si="85"/>
        <v>180</v>
      </c>
      <c r="AG310" s="140">
        <f t="shared" si="85"/>
        <v>0</v>
      </c>
      <c r="AH310" s="140">
        <f t="shared" si="85"/>
        <v>60</v>
      </c>
      <c r="AI310" s="142">
        <f t="shared" si="85"/>
        <v>150</v>
      </c>
      <c r="AJ310" s="139">
        <f t="shared" si="85"/>
        <v>60</v>
      </c>
      <c r="AK310" s="140">
        <f t="shared" si="85"/>
        <v>0</v>
      </c>
      <c r="AL310" s="140">
        <f t="shared" si="85"/>
        <v>0</v>
      </c>
      <c r="AM310" s="142">
        <f t="shared" si="85"/>
        <v>45</v>
      </c>
    </row>
    <row r="311" spans="1:41" ht="18" customHeight="1" thickBot="1" x14ac:dyDescent="0.3">
      <c r="A311" s="421"/>
      <c r="B311" s="422"/>
      <c r="C311" s="423"/>
      <c r="D311" s="575"/>
      <c r="E311" s="575"/>
      <c r="F311" s="575"/>
      <c r="G311" s="575"/>
      <c r="H311" s="575"/>
      <c r="I311" s="575"/>
      <c r="J311" s="575"/>
      <c r="K311" s="600"/>
      <c r="L311" s="396">
        <f>SUM(L310:O310)</f>
        <v>345</v>
      </c>
      <c r="M311" s="397"/>
      <c r="N311" s="397"/>
      <c r="O311" s="398"/>
      <c r="P311" s="591">
        <f>SUM(P310:S310)</f>
        <v>360</v>
      </c>
      <c r="Q311" s="591"/>
      <c r="R311" s="591"/>
      <c r="S311" s="592"/>
      <c r="T311" s="590">
        <f>SUM(T310:W310)</f>
        <v>360</v>
      </c>
      <c r="U311" s="591"/>
      <c r="V311" s="591"/>
      <c r="W311" s="592"/>
      <c r="X311" s="590">
        <f>SUM(X310:AA310)</f>
        <v>375</v>
      </c>
      <c r="Y311" s="591"/>
      <c r="Z311" s="591"/>
      <c r="AA311" s="592"/>
      <c r="AB311" s="590">
        <f>SUM(AB310:AE310)</f>
        <v>375</v>
      </c>
      <c r="AC311" s="591"/>
      <c r="AD311" s="591"/>
      <c r="AE311" s="592"/>
      <c r="AF311" s="590">
        <f>SUM(AF310:AI310)</f>
        <v>390</v>
      </c>
      <c r="AG311" s="591"/>
      <c r="AH311" s="591"/>
      <c r="AI311" s="592"/>
      <c r="AJ311" s="590">
        <f>SUM(AJ310:AM310)</f>
        <v>105</v>
      </c>
      <c r="AK311" s="591"/>
      <c r="AL311" s="591"/>
      <c r="AM311" s="592"/>
      <c r="AO311" s="363">
        <f>SUM(L311:AI311)+AJ311</f>
        <v>2310</v>
      </c>
    </row>
    <row r="312" spans="1:41" ht="18" customHeight="1" x14ac:dyDescent="0.25">
      <c r="A312" s="421"/>
      <c r="B312" s="422"/>
      <c r="C312" s="423"/>
      <c r="D312" s="489" t="s">
        <v>23</v>
      </c>
      <c r="E312" s="472"/>
      <c r="F312" s="490"/>
      <c r="G312" s="497" t="s">
        <v>24</v>
      </c>
      <c r="H312" s="458"/>
      <c r="I312" s="458"/>
      <c r="J312" s="458"/>
      <c r="K312" s="458"/>
      <c r="L312" s="521">
        <f>L266</f>
        <v>4</v>
      </c>
      <c r="M312" s="522"/>
      <c r="N312" s="522"/>
      <c r="O312" s="523"/>
      <c r="P312" s="521">
        <f t="shared" ref="P312:AB314" si="86">P266</f>
        <v>4</v>
      </c>
      <c r="Q312" s="522"/>
      <c r="R312" s="522"/>
      <c r="S312" s="523"/>
      <c r="T312" s="521">
        <f t="shared" ref="T312" si="87">T266</f>
        <v>4</v>
      </c>
      <c r="U312" s="522"/>
      <c r="V312" s="522"/>
      <c r="W312" s="523"/>
      <c r="X312" s="521">
        <f t="shared" ref="X312" si="88">X266</f>
        <v>4</v>
      </c>
      <c r="Y312" s="522"/>
      <c r="Z312" s="522"/>
      <c r="AA312" s="523"/>
      <c r="AB312" s="521">
        <f t="shared" ref="AB312" si="89">AB266</f>
        <v>3</v>
      </c>
      <c r="AC312" s="522"/>
      <c r="AD312" s="522"/>
      <c r="AE312" s="523"/>
      <c r="AF312" s="521">
        <f t="shared" ref="AF312" si="90">AF266</f>
        <v>3</v>
      </c>
      <c r="AG312" s="522"/>
      <c r="AH312" s="522"/>
      <c r="AI312" s="523"/>
      <c r="AJ312" s="521">
        <f t="shared" ref="AJ312" si="91">AJ266</f>
        <v>0</v>
      </c>
      <c r="AK312" s="522"/>
      <c r="AL312" s="522"/>
      <c r="AM312" s="523"/>
      <c r="AO312" s="363">
        <f>SUM(L312:AM312)</f>
        <v>22</v>
      </c>
    </row>
    <row r="313" spans="1:41" ht="18" customHeight="1" x14ac:dyDescent="0.25">
      <c r="A313" s="421"/>
      <c r="B313" s="422"/>
      <c r="C313" s="423"/>
      <c r="D313" s="491"/>
      <c r="E313" s="492"/>
      <c r="F313" s="493"/>
      <c r="G313" s="486" t="s">
        <v>25</v>
      </c>
      <c r="H313" s="487"/>
      <c r="I313" s="487"/>
      <c r="J313" s="487"/>
      <c r="K313" s="487"/>
      <c r="L313" s="528">
        <f t="shared" ref="L313" si="92">L267</f>
        <v>12</v>
      </c>
      <c r="M313" s="529"/>
      <c r="N313" s="529"/>
      <c r="O313" s="530"/>
      <c r="P313" s="528">
        <f t="shared" si="86"/>
        <v>15</v>
      </c>
      <c r="Q313" s="529"/>
      <c r="R313" s="529"/>
      <c r="S313" s="530"/>
      <c r="T313" s="528">
        <f t="shared" si="86"/>
        <v>14</v>
      </c>
      <c r="U313" s="529"/>
      <c r="V313" s="529"/>
      <c r="W313" s="530"/>
      <c r="X313" s="528">
        <f t="shared" si="86"/>
        <v>17</v>
      </c>
      <c r="Y313" s="529"/>
      <c r="Z313" s="529"/>
      <c r="AA313" s="530"/>
      <c r="AB313" s="528">
        <f t="shared" si="86"/>
        <v>18</v>
      </c>
      <c r="AC313" s="529"/>
      <c r="AD313" s="529"/>
      <c r="AE313" s="530"/>
      <c r="AF313" s="528">
        <f>AF267+5</f>
        <v>20</v>
      </c>
      <c r="AG313" s="529"/>
      <c r="AH313" s="529"/>
      <c r="AI313" s="530"/>
      <c r="AJ313" s="528">
        <f>AJ267+3</f>
        <v>6</v>
      </c>
      <c r="AK313" s="529"/>
      <c r="AL313" s="529"/>
      <c r="AM313" s="530"/>
      <c r="AO313" s="363">
        <f>SUM(L313:AM313)</f>
        <v>102</v>
      </c>
    </row>
    <row r="314" spans="1:41" ht="18" customHeight="1" thickBot="1" x14ac:dyDescent="0.3">
      <c r="A314" s="421"/>
      <c r="B314" s="422"/>
      <c r="C314" s="423"/>
      <c r="D314" s="494"/>
      <c r="E314" s="495"/>
      <c r="F314" s="496"/>
      <c r="G314" s="486" t="s">
        <v>60</v>
      </c>
      <c r="H314" s="487"/>
      <c r="I314" s="487"/>
      <c r="J314" s="487"/>
      <c r="K314" s="487"/>
      <c r="L314" s="525">
        <f>L268</f>
        <v>30</v>
      </c>
      <c r="M314" s="526"/>
      <c r="N314" s="526"/>
      <c r="O314" s="527"/>
      <c r="P314" s="525">
        <f t="shared" si="86"/>
        <v>30</v>
      </c>
      <c r="Q314" s="526"/>
      <c r="R314" s="526"/>
      <c r="S314" s="527"/>
      <c r="T314" s="525">
        <f t="shared" si="86"/>
        <v>30</v>
      </c>
      <c r="U314" s="526"/>
      <c r="V314" s="526"/>
      <c r="W314" s="527"/>
      <c r="X314" s="525">
        <f t="shared" si="86"/>
        <v>30</v>
      </c>
      <c r="Y314" s="526"/>
      <c r="Z314" s="526"/>
      <c r="AA314" s="527"/>
      <c r="AB314" s="525">
        <f t="shared" si="86"/>
        <v>30</v>
      </c>
      <c r="AC314" s="526"/>
      <c r="AD314" s="526"/>
      <c r="AE314" s="527"/>
      <c r="AF314" s="525">
        <f>AF268+3+2+3</f>
        <v>30</v>
      </c>
      <c r="AG314" s="526"/>
      <c r="AH314" s="526"/>
      <c r="AI314" s="527"/>
      <c r="AJ314" s="525">
        <f>AJ268+2+9+15</f>
        <v>30</v>
      </c>
      <c r="AK314" s="526"/>
      <c r="AL314" s="526"/>
      <c r="AM314" s="527"/>
      <c r="AO314" s="363">
        <f>SUM(L314:AM314)</f>
        <v>210</v>
      </c>
    </row>
    <row r="315" spans="1:41" ht="18" customHeight="1" x14ac:dyDescent="0.25">
      <c r="A315" s="144"/>
      <c r="B315" s="145"/>
      <c r="C315" s="145"/>
      <c r="D315" s="145"/>
      <c r="E315" s="145"/>
      <c r="F315" s="145"/>
      <c r="G315" s="145"/>
      <c r="H315" s="145"/>
      <c r="I315" s="145"/>
      <c r="J315" s="145"/>
      <c r="K315" s="145"/>
      <c r="L315" s="311"/>
      <c r="M315" s="311"/>
      <c r="N315" s="311"/>
      <c r="O315" s="311"/>
      <c r="P315" s="145"/>
      <c r="Q315" s="145"/>
      <c r="R315" s="145"/>
      <c r="S315" s="145"/>
      <c r="T315" s="145"/>
      <c r="U315" s="146"/>
      <c r="V315" s="145"/>
      <c r="W315" s="145"/>
      <c r="X315" s="145"/>
      <c r="Y315" s="145"/>
      <c r="Z315" s="146"/>
      <c r="AA315" s="147"/>
      <c r="AB315" s="148"/>
      <c r="AC315" s="145"/>
      <c r="AD315" s="145"/>
      <c r="AE315" s="145"/>
      <c r="AF315" s="145"/>
      <c r="AG315" s="145"/>
      <c r="AH315" s="145"/>
      <c r="AI315" s="145"/>
      <c r="AJ315" s="145"/>
      <c r="AK315" s="145"/>
      <c r="AL315" s="145"/>
      <c r="AM315" s="149"/>
    </row>
    <row r="316" spans="1:41" ht="18" customHeight="1" x14ac:dyDescent="0.25">
      <c r="A316" s="150" t="s">
        <v>56</v>
      </c>
      <c r="B316" s="151"/>
      <c r="C316" s="151"/>
      <c r="D316" s="151"/>
      <c r="E316" s="151"/>
      <c r="F316" s="151"/>
      <c r="G316" s="151"/>
      <c r="H316" s="152"/>
      <c r="I316" s="152"/>
      <c r="J316" s="152"/>
      <c r="K316" s="152"/>
      <c r="L316" s="152"/>
      <c r="M316" s="152"/>
      <c r="N316" s="152"/>
      <c r="O316" s="152"/>
      <c r="P316" s="152"/>
      <c r="Q316" s="152"/>
      <c r="R316" s="152"/>
      <c r="S316" s="152"/>
      <c r="T316" s="152"/>
      <c r="U316" s="152"/>
      <c r="V316" s="152"/>
      <c r="W316" s="152"/>
      <c r="X316" s="152"/>
      <c r="Y316" s="152"/>
      <c r="Z316" s="152"/>
      <c r="AA316" s="153"/>
      <c r="AB316" s="154"/>
      <c r="AC316" s="152" t="str">
        <f>AC61</f>
        <v>Obowiązuje od roku akademickiego: 2020/2021</v>
      </c>
      <c r="AD316" s="152"/>
      <c r="AE316" s="152"/>
      <c r="AF316" s="152"/>
      <c r="AG316" s="152"/>
      <c r="AH316" s="152"/>
      <c r="AI316" s="152"/>
      <c r="AJ316" s="152"/>
      <c r="AK316" s="152"/>
      <c r="AL316" s="152"/>
      <c r="AM316" s="153"/>
    </row>
    <row r="317" spans="1:41" ht="18" customHeight="1" x14ac:dyDescent="0.25">
      <c r="A317" s="155" t="s">
        <v>103</v>
      </c>
      <c r="B317" s="308"/>
      <c r="C317" s="308"/>
      <c r="D317" s="80"/>
      <c r="E317" s="80"/>
      <c r="F317" s="80"/>
      <c r="G317" s="80"/>
      <c r="H317" s="80"/>
      <c r="I317" s="80"/>
      <c r="J317" s="80"/>
      <c r="K317" s="80"/>
      <c r="L317" s="80"/>
      <c r="M317" s="80"/>
      <c r="N317" s="80"/>
      <c r="O317" s="80"/>
      <c r="P317" s="80"/>
      <c r="Q317" s="151"/>
      <c r="R317" s="151"/>
      <c r="S317" s="151"/>
      <c r="T317" s="156"/>
      <c r="U317" s="156"/>
      <c r="V317" s="156"/>
      <c r="W317" s="156"/>
      <c r="X317" s="151"/>
      <c r="Y317" s="151"/>
      <c r="Z317" s="152"/>
      <c r="AA317" s="153"/>
      <c r="AB317" s="155"/>
      <c r="AC317" s="151"/>
      <c r="AD317" s="156"/>
      <c r="AE317" s="156"/>
      <c r="AF317" s="152"/>
      <c r="AG317" s="152"/>
      <c r="AH317" s="152"/>
      <c r="AI317" s="152"/>
      <c r="AJ317" s="152"/>
      <c r="AK317" s="124"/>
      <c r="AL317" s="124"/>
      <c r="AM317" s="125"/>
    </row>
    <row r="318" spans="1:41" ht="18" customHeight="1" x14ac:dyDescent="0.25">
      <c r="A318" s="157" t="s">
        <v>323</v>
      </c>
      <c r="B318" s="308"/>
      <c r="C318" s="308"/>
      <c r="D318" s="76"/>
      <c r="E318" s="76"/>
      <c r="F318" s="76"/>
      <c r="G318" s="76"/>
      <c r="H318" s="76"/>
      <c r="I318" s="76"/>
      <c r="J318" s="76"/>
      <c r="K318" s="76"/>
      <c r="L318" s="76"/>
      <c r="M318" s="76"/>
      <c r="N318" s="76"/>
      <c r="O318" s="76"/>
      <c r="P318" s="76"/>
      <c r="Q318" s="158"/>
      <c r="R318" s="158"/>
      <c r="S318" s="158"/>
      <c r="T318" s="159"/>
      <c r="U318" s="160"/>
      <c r="V318" s="159"/>
      <c r="W318" s="159"/>
      <c r="X318" s="152"/>
      <c r="Y318" s="152"/>
      <c r="Z318" s="152"/>
      <c r="AA318" s="153"/>
      <c r="AB318" s="154"/>
      <c r="AC318" s="160" t="s">
        <v>26</v>
      </c>
      <c r="AD318" s="158"/>
      <c r="AE318" s="158"/>
      <c r="AF318" s="159"/>
      <c r="AG318" s="161"/>
      <c r="AH318" s="152"/>
      <c r="AI318" s="152"/>
      <c r="AJ318" s="161"/>
      <c r="AK318" s="161"/>
      <c r="AL318" s="161"/>
      <c r="AM318" s="153"/>
    </row>
    <row r="319" spans="1:41" ht="18" customHeight="1" x14ac:dyDescent="0.25">
      <c r="A319" s="157" t="s">
        <v>249</v>
      </c>
      <c r="B319" s="308"/>
      <c r="C319" s="308"/>
      <c r="D319" s="131"/>
      <c r="E319" s="131"/>
      <c r="F319" s="131"/>
      <c r="G319" s="162"/>
      <c r="H319" s="162"/>
      <c r="I319" s="162"/>
      <c r="J319" s="162"/>
      <c r="K319" s="162"/>
      <c r="L319" s="162"/>
      <c r="M319" s="162"/>
      <c r="N319" s="162"/>
      <c r="O319" s="162"/>
      <c r="P319" s="162"/>
      <c r="Q319" s="151"/>
      <c r="R319" s="151"/>
      <c r="S319" s="151"/>
      <c r="T319" s="156"/>
      <c r="U319" s="156"/>
      <c r="V319" s="156"/>
      <c r="W319" s="156"/>
      <c r="X319" s="152"/>
      <c r="Y319" s="152"/>
      <c r="Z319" s="152"/>
      <c r="AA319" s="153"/>
      <c r="AB319" s="154"/>
      <c r="AC319" s="159" t="s">
        <v>27</v>
      </c>
      <c r="AD319" s="159" t="s">
        <v>28</v>
      </c>
      <c r="AE319" s="151"/>
      <c r="AF319" s="156"/>
      <c r="AG319" s="152"/>
      <c r="AH319" s="152"/>
      <c r="AI319" s="152"/>
      <c r="AJ319" s="152"/>
      <c r="AK319" s="152"/>
      <c r="AL319" s="152"/>
      <c r="AM319" s="163"/>
    </row>
    <row r="320" spans="1:41" ht="18" customHeight="1" x14ac:dyDescent="0.25">
      <c r="A320" s="170" t="s">
        <v>324</v>
      </c>
      <c r="B320" s="308"/>
      <c r="C320" s="308"/>
      <c r="D320" s="162"/>
      <c r="E320" s="162"/>
      <c r="F320" s="162"/>
      <c r="G320" s="164"/>
      <c r="H320" s="165"/>
      <c r="I320" s="165"/>
      <c r="J320" s="165"/>
      <c r="K320" s="165"/>
      <c r="L320" s="165"/>
      <c r="M320" s="165"/>
      <c r="N320" s="165"/>
      <c r="O320" s="165"/>
      <c r="P320" s="165"/>
      <c r="Q320" s="166"/>
      <c r="R320" s="166"/>
      <c r="S320" s="166"/>
      <c r="T320" s="166"/>
      <c r="U320" s="166"/>
      <c r="V320" s="166"/>
      <c r="W320" s="166"/>
      <c r="X320" s="152"/>
      <c r="Y320" s="152"/>
      <c r="Z320" s="152"/>
      <c r="AA320" s="153"/>
      <c r="AB320" s="154"/>
      <c r="AC320" s="158" t="s">
        <v>29</v>
      </c>
      <c r="AD320" s="158" t="s">
        <v>30</v>
      </c>
      <c r="AE320" s="166"/>
      <c r="AF320" s="166"/>
      <c r="AG320" s="152"/>
      <c r="AH320" s="152"/>
      <c r="AI320" s="152"/>
      <c r="AJ320" s="152"/>
      <c r="AK320" s="152"/>
      <c r="AL320" s="152"/>
      <c r="AM320" s="153"/>
    </row>
    <row r="321" spans="1:39" ht="18" customHeight="1" x14ac:dyDescent="0.25">
      <c r="A321" s="170" t="s">
        <v>325</v>
      </c>
      <c r="B321" s="308"/>
      <c r="C321" s="308"/>
      <c r="D321" s="308"/>
      <c r="E321" s="308"/>
      <c r="F321" s="308"/>
      <c r="G321" s="308"/>
      <c r="H321" s="164"/>
      <c r="I321" s="164"/>
      <c r="J321" s="164"/>
      <c r="K321" s="167"/>
      <c r="L321" s="164"/>
      <c r="M321" s="164"/>
      <c r="N321" s="164"/>
      <c r="O321" s="164"/>
      <c r="P321" s="164"/>
      <c r="Q321" s="168"/>
      <c r="R321" s="168"/>
      <c r="S321" s="168"/>
      <c r="T321" s="168"/>
      <c r="U321" s="151"/>
      <c r="V321" s="151"/>
      <c r="W321" s="151"/>
      <c r="X321" s="152"/>
      <c r="Y321" s="152"/>
      <c r="Z321" s="152"/>
      <c r="AA321" s="153"/>
      <c r="AB321" s="154"/>
      <c r="AC321" s="159" t="s">
        <v>12</v>
      </c>
      <c r="AD321" s="169" t="s">
        <v>31</v>
      </c>
      <c r="AE321" s="151"/>
      <c r="AF321" s="151"/>
      <c r="AG321" s="152"/>
      <c r="AH321" s="152"/>
      <c r="AI321" s="152"/>
      <c r="AJ321" s="152"/>
      <c r="AK321" s="152"/>
      <c r="AL321" s="152"/>
      <c r="AM321" s="153"/>
    </row>
    <row r="322" spans="1:39" ht="18" customHeight="1" x14ac:dyDescent="0.25">
      <c r="A322" s="157" t="s">
        <v>299</v>
      </c>
      <c r="B322" s="308"/>
      <c r="C322" s="308"/>
      <c r="D322" s="164"/>
      <c r="E322" s="164"/>
      <c r="F322" s="164"/>
      <c r="G322" s="164"/>
      <c r="H322" s="80"/>
      <c r="I322" s="80"/>
      <c r="J322" s="80"/>
      <c r="K322" s="80"/>
      <c r="L322" s="80"/>
      <c r="M322" s="80"/>
      <c r="N322" s="80"/>
      <c r="O322" s="80"/>
      <c r="P322" s="80"/>
      <c r="Q322" s="151"/>
      <c r="R322" s="151"/>
      <c r="S322" s="151"/>
      <c r="T322" s="151"/>
      <c r="U322" s="151"/>
      <c r="V322" s="151"/>
      <c r="W322" s="151"/>
      <c r="X322" s="152"/>
      <c r="Y322" s="152"/>
      <c r="Z322" s="152"/>
      <c r="AA322" s="153"/>
      <c r="AB322" s="154"/>
      <c r="AC322" s="159" t="s">
        <v>32</v>
      </c>
      <c r="AD322" s="159" t="s">
        <v>33</v>
      </c>
      <c r="AE322" s="151"/>
      <c r="AF322" s="151"/>
      <c r="AG322" s="152"/>
      <c r="AH322" s="152"/>
      <c r="AI322" s="152"/>
      <c r="AJ322" s="152"/>
      <c r="AK322" s="152"/>
      <c r="AL322" s="152"/>
      <c r="AM322" s="153"/>
    </row>
    <row r="323" spans="1:39" ht="18" customHeight="1" x14ac:dyDescent="0.25">
      <c r="A323" s="170"/>
      <c r="B323" s="308"/>
      <c r="C323" s="308"/>
      <c r="D323" s="164"/>
      <c r="E323" s="164"/>
      <c r="F323" s="164"/>
      <c r="G323" s="80"/>
      <c r="H323" s="80"/>
      <c r="I323" s="80"/>
      <c r="J323" s="80"/>
      <c r="K323" s="80"/>
      <c r="L323" s="80"/>
      <c r="M323" s="80"/>
      <c r="N323" s="80"/>
      <c r="O323" s="80"/>
      <c r="P323" s="80"/>
      <c r="Q323" s="151"/>
      <c r="R323" s="151"/>
      <c r="S323" s="151"/>
      <c r="T323" s="156"/>
      <c r="U323" s="156"/>
      <c r="V323" s="156"/>
      <c r="W323" s="156"/>
      <c r="X323" s="152"/>
      <c r="Y323" s="152"/>
      <c r="Z323" s="152"/>
      <c r="AA323" s="153"/>
      <c r="AB323" s="154"/>
      <c r="AC323" s="159" t="s">
        <v>34</v>
      </c>
      <c r="AD323" s="159" t="s">
        <v>35</v>
      </c>
      <c r="AE323" s="151"/>
      <c r="AF323" s="156"/>
      <c r="AG323" s="152"/>
      <c r="AH323" s="152"/>
      <c r="AI323" s="152"/>
      <c r="AJ323" s="152"/>
      <c r="AK323" s="152"/>
      <c r="AL323" s="152"/>
      <c r="AM323" s="153"/>
    </row>
    <row r="324" spans="1:39" ht="18" customHeight="1" x14ac:dyDescent="0.25">
      <c r="A324" s="157"/>
      <c r="B324" s="308"/>
      <c r="C324" s="308"/>
      <c r="D324" s="80"/>
      <c r="E324" s="80"/>
      <c r="F324" s="80"/>
      <c r="G324" s="80"/>
      <c r="H324" s="80"/>
      <c r="I324" s="80"/>
      <c r="J324" s="80"/>
      <c r="K324" s="80"/>
      <c r="L324" s="80"/>
      <c r="M324" s="164"/>
      <c r="N324" s="164"/>
      <c r="O324" s="164"/>
      <c r="P324" s="164"/>
      <c r="Q324" s="168"/>
      <c r="R324" s="168"/>
      <c r="S324" s="168"/>
      <c r="T324" s="156"/>
      <c r="U324" s="156"/>
      <c r="V324" s="156"/>
      <c r="W324" s="156"/>
      <c r="X324" s="152"/>
      <c r="Y324" s="152"/>
      <c r="Z324" s="152"/>
      <c r="AA324" s="153"/>
      <c r="AB324" s="154"/>
      <c r="AC324" s="158" t="s">
        <v>36</v>
      </c>
      <c r="AD324" s="158" t="s">
        <v>37</v>
      </c>
      <c r="AE324" s="151"/>
      <c r="AF324" s="156"/>
      <c r="AG324" s="152"/>
      <c r="AH324" s="152"/>
      <c r="AI324" s="152"/>
      <c r="AJ324" s="152"/>
      <c r="AK324" s="152"/>
      <c r="AL324" s="152"/>
      <c r="AM324" s="153"/>
    </row>
    <row r="325" spans="1:39" ht="18" customHeight="1" x14ac:dyDescent="0.25">
      <c r="A325" s="154"/>
      <c r="B325" s="152"/>
      <c r="C325" s="152"/>
      <c r="D325" s="80"/>
      <c r="E325" s="80"/>
      <c r="F325" s="80"/>
      <c r="G325" s="80"/>
      <c r="H325" s="80"/>
      <c r="I325" s="80"/>
      <c r="J325" s="80"/>
      <c r="K325" s="80"/>
      <c r="L325" s="80"/>
      <c r="M325" s="80"/>
      <c r="N325" s="80"/>
      <c r="O325" s="80"/>
      <c r="P325" s="80"/>
      <c r="Q325" s="151"/>
      <c r="R325" s="151"/>
      <c r="S325" s="151"/>
      <c r="T325" s="156"/>
      <c r="U325" s="156"/>
      <c r="V325" s="156"/>
      <c r="W325" s="156"/>
      <c r="X325" s="152"/>
      <c r="Y325" s="152"/>
      <c r="Z325" s="152"/>
      <c r="AA325" s="153"/>
      <c r="AB325" s="154"/>
      <c r="AC325" s="171"/>
      <c r="AD325" s="158" t="s">
        <v>59</v>
      </c>
      <c r="AE325" s="131"/>
      <c r="AF325" s="156"/>
      <c r="AG325" s="152"/>
      <c r="AH325" s="152"/>
      <c r="AI325" s="152"/>
      <c r="AJ325" s="152"/>
      <c r="AK325" s="152"/>
      <c r="AL325" s="152"/>
      <c r="AM325" s="153"/>
    </row>
    <row r="326" spans="1:39" ht="18" customHeight="1" x14ac:dyDescent="0.25">
      <c r="A326" s="154"/>
      <c r="B326" s="131"/>
      <c r="C326" s="131"/>
      <c r="D326" s="131"/>
      <c r="E326" s="80"/>
      <c r="F326" s="80"/>
      <c r="G326" s="80"/>
      <c r="H326" s="80"/>
      <c r="I326" s="80"/>
      <c r="J326" s="80"/>
      <c r="K326" s="80"/>
      <c r="L326" s="80"/>
      <c r="M326" s="80"/>
      <c r="N326" s="80"/>
      <c r="O326" s="80"/>
      <c r="P326" s="80"/>
      <c r="Q326" s="151"/>
      <c r="R326" s="151"/>
      <c r="S326" s="151"/>
      <c r="T326" s="156"/>
      <c r="U326" s="156"/>
      <c r="V326" s="156"/>
      <c r="W326" s="156"/>
      <c r="X326" s="152"/>
      <c r="Y326" s="152"/>
      <c r="Z326" s="152"/>
      <c r="AA326" s="153"/>
      <c r="AB326" s="154"/>
      <c r="AC326" s="249"/>
      <c r="AD326" s="158"/>
      <c r="AE326" s="131"/>
      <c r="AF326" s="156"/>
      <c r="AG326" s="152"/>
      <c r="AH326" s="152"/>
      <c r="AI326" s="152"/>
      <c r="AJ326" s="152"/>
      <c r="AK326" s="152"/>
      <c r="AL326" s="152"/>
      <c r="AM326" s="153"/>
    </row>
    <row r="327" spans="1:39" ht="18" customHeight="1" thickBot="1" x14ac:dyDescent="0.3">
      <c r="A327" s="172"/>
      <c r="B327" s="173"/>
      <c r="C327" s="173"/>
      <c r="D327" s="174"/>
      <c r="E327" s="175"/>
      <c r="F327" s="175"/>
      <c r="G327" s="175"/>
      <c r="H327" s="175"/>
      <c r="I327" s="175"/>
      <c r="J327" s="175"/>
      <c r="K327" s="174"/>
      <c r="L327" s="174"/>
      <c r="M327" s="174"/>
      <c r="N327" s="174"/>
      <c r="O327" s="174"/>
      <c r="P327" s="174"/>
      <c r="Q327" s="174"/>
      <c r="R327" s="174"/>
      <c r="S327" s="174"/>
      <c r="T327" s="176"/>
      <c r="U327" s="173"/>
      <c r="V327" s="173"/>
      <c r="W327" s="173"/>
      <c r="X327" s="173"/>
      <c r="Y327" s="173"/>
      <c r="Z327" s="173"/>
      <c r="AA327" s="177"/>
      <c r="AB327" s="498" t="s">
        <v>105</v>
      </c>
      <c r="AC327" s="381"/>
      <c r="AD327" s="381"/>
      <c r="AE327" s="381"/>
      <c r="AF327" s="381"/>
      <c r="AG327" s="381"/>
      <c r="AH327" s="381"/>
      <c r="AI327" s="381"/>
      <c r="AJ327" s="381"/>
      <c r="AK327" s="381"/>
      <c r="AL327" s="381"/>
      <c r="AM327" s="382"/>
    </row>
    <row r="328" spans="1:39" ht="18" customHeight="1" x14ac:dyDescent="0.25">
      <c r="A328" s="560"/>
      <c r="B328" s="561"/>
      <c r="C328" s="562"/>
      <c r="D328" s="563" t="str">
        <f>D26</f>
        <v>PLAN  STUDIÓW  NR  VIII</v>
      </c>
      <c r="E328" s="564"/>
      <c r="F328" s="564"/>
      <c r="G328" s="564"/>
      <c r="H328" s="564"/>
      <c r="I328" s="564"/>
      <c r="J328" s="564"/>
      <c r="K328" s="564"/>
      <c r="L328" s="564"/>
      <c r="M328" s="564"/>
      <c r="N328" s="564"/>
      <c r="O328" s="564"/>
      <c r="P328" s="564"/>
      <c r="Q328" s="564"/>
      <c r="R328" s="564"/>
      <c r="S328" s="564"/>
      <c r="T328" s="564"/>
      <c r="U328" s="564"/>
      <c r="V328" s="564"/>
      <c r="W328" s="564"/>
      <c r="X328" s="565"/>
      <c r="Y328" s="565"/>
      <c r="Z328" s="565"/>
      <c r="AA328" s="566"/>
      <c r="AB328" s="571"/>
      <c r="AC328" s="572"/>
      <c r="AD328" s="572"/>
      <c r="AE328" s="572"/>
      <c r="AF328" s="572"/>
      <c r="AG328" s="572"/>
      <c r="AH328" s="572"/>
      <c r="AI328" s="572"/>
      <c r="AJ328" s="572"/>
      <c r="AK328" s="572"/>
      <c r="AL328" s="572"/>
      <c r="AM328" s="573"/>
    </row>
    <row r="329" spans="1:39" ht="18" customHeight="1" x14ac:dyDescent="0.25">
      <c r="A329" s="596" t="s">
        <v>252</v>
      </c>
      <c r="B329" s="597"/>
      <c r="C329" s="598"/>
      <c r="D329" s="567"/>
      <c r="E329" s="568"/>
      <c r="F329" s="568"/>
      <c r="G329" s="568"/>
      <c r="H329" s="568"/>
      <c r="I329" s="568"/>
      <c r="J329" s="568"/>
      <c r="K329" s="568"/>
      <c r="L329" s="568"/>
      <c r="M329" s="568"/>
      <c r="N329" s="568"/>
      <c r="O329" s="568"/>
      <c r="P329" s="568"/>
      <c r="Q329" s="568"/>
      <c r="R329" s="568"/>
      <c r="S329" s="568"/>
      <c r="T329" s="568"/>
      <c r="U329" s="568"/>
      <c r="V329" s="568"/>
      <c r="W329" s="568"/>
      <c r="X329" s="569"/>
      <c r="Y329" s="569"/>
      <c r="Z329" s="569"/>
      <c r="AA329" s="570"/>
      <c r="AB329" s="250"/>
      <c r="AC329" s="251"/>
      <c r="AD329" s="251"/>
      <c r="AE329" s="251"/>
      <c r="AF329" s="251"/>
      <c r="AG329" s="251"/>
      <c r="AH329" s="251"/>
      <c r="AI329" s="251"/>
      <c r="AJ329" s="251"/>
      <c r="AK329" s="251"/>
      <c r="AL329" s="251"/>
      <c r="AM329" s="252"/>
    </row>
    <row r="330" spans="1:39" ht="18" customHeight="1" x14ac:dyDescent="0.25">
      <c r="A330" s="596"/>
      <c r="B330" s="597"/>
      <c r="C330" s="598"/>
      <c r="D330" s="76"/>
      <c r="E330" s="77"/>
      <c r="F330" s="77"/>
      <c r="G330" s="77"/>
      <c r="H330" s="78"/>
      <c r="I330" s="77"/>
      <c r="J330" s="77"/>
      <c r="K330" s="77"/>
      <c r="L330" s="126"/>
      <c r="M330" s="77"/>
      <c r="N330" s="77"/>
      <c r="O330" s="77"/>
      <c r="P330" s="77"/>
      <c r="Q330" s="77"/>
      <c r="R330" s="77"/>
      <c r="S330" s="77"/>
      <c r="T330" s="77"/>
      <c r="U330" s="77"/>
      <c r="V330" s="77"/>
      <c r="W330" s="253"/>
      <c r="X330" s="254"/>
      <c r="Y330" s="254"/>
      <c r="Z330" s="254"/>
      <c r="AA330" s="254"/>
      <c r="AB330" s="250"/>
      <c r="AC330" s="251"/>
      <c r="AD330" s="251"/>
      <c r="AE330" s="251"/>
      <c r="AF330" s="251"/>
      <c r="AG330" s="251"/>
      <c r="AH330" s="251"/>
      <c r="AI330" s="251"/>
      <c r="AJ330" s="251"/>
      <c r="AK330" s="251"/>
      <c r="AL330" s="251"/>
      <c r="AM330" s="252"/>
    </row>
    <row r="331" spans="1:39" ht="18" customHeight="1" x14ac:dyDescent="0.25">
      <c r="A331" s="608"/>
      <c r="B331" s="581"/>
      <c r="C331" s="582"/>
      <c r="D331" s="76" t="s">
        <v>114</v>
      </c>
      <c r="E331" s="77"/>
      <c r="F331" s="77"/>
      <c r="G331" s="77"/>
      <c r="H331" s="78" t="s">
        <v>115</v>
      </c>
      <c r="I331" s="77"/>
      <c r="J331" s="77"/>
      <c r="K331" s="77"/>
      <c r="L331" s="126"/>
      <c r="M331" s="77"/>
      <c r="N331" s="77"/>
      <c r="O331" s="77"/>
      <c r="P331" s="77"/>
      <c r="Q331" s="77"/>
      <c r="R331" s="77"/>
      <c r="S331" s="77"/>
      <c r="T331" s="77"/>
      <c r="U331" s="77"/>
      <c r="V331" s="77"/>
      <c r="W331" s="255"/>
      <c r="X331" s="162"/>
      <c r="Y331" s="255"/>
      <c r="Z331" s="255"/>
      <c r="AA331" s="255"/>
      <c r="AB331" s="256"/>
      <c r="AC331" s="257"/>
      <c r="AD331" s="257"/>
      <c r="AE331" s="257"/>
      <c r="AF331" s="257"/>
      <c r="AG331" s="257"/>
      <c r="AH331" s="257"/>
      <c r="AI331" s="257"/>
      <c r="AJ331" s="257"/>
      <c r="AK331" s="257"/>
      <c r="AL331" s="257"/>
      <c r="AM331" s="258"/>
    </row>
    <row r="332" spans="1:39" ht="18" customHeight="1" x14ac:dyDescent="0.25">
      <c r="A332" s="580" t="s">
        <v>61</v>
      </c>
      <c r="B332" s="581"/>
      <c r="C332" s="582"/>
      <c r="D332" s="76" t="s">
        <v>64</v>
      </c>
      <c r="E332" s="79"/>
      <c r="F332" s="79"/>
      <c r="G332" s="79"/>
      <c r="H332" s="78" t="s">
        <v>106</v>
      </c>
      <c r="I332" s="80"/>
      <c r="J332" s="79"/>
      <c r="K332" s="78"/>
      <c r="L332" s="78"/>
      <c r="M332" s="131"/>
      <c r="N332" s="78"/>
      <c r="O332" s="78"/>
      <c r="P332" s="78"/>
      <c r="Q332" s="78"/>
      <c r="R332" s="78"/>
      <c r="S332" s="78"/>
      <c r="T332" s="78"/>
      <c r="U332" s="78"/>
      <c r="V332" s="76"/>
      <c r="W332" s="255"/>
      <c r="X332" s="162"/>
      <c r="Y332" s="259"/>
      <c r="Z332" s="259"/>
      <c r="AA332" s="259"/>
      <c r="AB332" s="576"/>
      <c r="AC332" s="577"/>
      <c r="AD332" s="577"/>
      <c r="AE332" s="577"/>
      <c r="AF332" s="577"/>
      <c r="AG332" s="577"/>
      <c r="AH332" s="577"/>
      <c r="AI332" s="577"/>
      <c r="AJ332" s="577"/>
      <c r="AK332" s="577"/>
      <c r="AL332" s="577"/>
      <c r="AM332" s="578"/>
    </row>
    <row r="333" spans="1:39" ht="18" customHeight="1" x14ac:dyDescent="0.25">
      <c r="A333" s="576" t="s">
        <v>102</v>
      </c>
      <c r="B333" s="577"/>
      <c r="C333" s="579"/>
      <c r="D333" s="76" t="s">
        <v>63</v>
      </c>
      <c r="E333" s="79"/>
      <c r="F333" s="79"/>
      <c r="G333" s="76"/>
      <c r="H333" s="78" t="s">
        <v>101</v>
      </c>
      <c r="I333" s="80"/>
      <c r="J333" s="78"/>
      <c r="K333" s="78"/>
      <c r="L333" s="124"/>
      <c r="M333" s="131"/>
      <c r="N333" s="79"/>
      <c r="O333" s="78"/>
      <c r="P333" s="78"/>
      <c r="Q333" s="78"/>
      <c r="R333" s="78"/>
      <c r="S333" s="78"/>
      <c r="T333" s="78"/>
      <c r="U333" s="78"/>
      <c r="V333" s="76"/>
      <c r="W333" s="255"/>
      <c r="X333" s="162"/>
      <c r="Y333" s="259"/>
      <c r="Z333" s="259"/>
      <c r="AA333" s="259"/>
      <c r="AB333" s="576"/>
      <c r="AC333" s="577"/>
      <c r="AD333" s="577"/>
      <c r="AE333" s="577"/>
      <c r="AF333" s="577"/>
      <c r="AG333" s="577"/>
      <c r="AH333" s="577"/>
      <c r="AI333" s="577"/>
      <c r="AJ333" s="577"/>
      <c r="AK333" s="577"/>
      <c r="AL333" s="577"/>
      <c r="AM333" s="578"/>
    </row>
    <row r="334" spans="1:39" ht="18" customHeight="1" x14ac:dyDescent="0.25">
      <c r="A334" s="580" t="s">
        <v>57</v>
      </c>
      <c r="B334" s="581"/>
      <c r="C334" s="582"/>
      <c r="D334" s="76" t="s">
        <v>0</v>
      </c>
      <c r="E334" s="76"/>
      <c r="F334" s="76"/>
      <c r="G334" s="76"/>
      <c r="H334" s="78" t="s">
        <v>65</v>
      </c>
      <c r="I334" s="80"/>
      <c r="J334" s="78"/>
      <c r="K334" s="78"/>
      <c r="L334" s="78"/>
      <c r="M334" s="131"/>
      <c r="N334" s="79"/>
      <c r="O334" s="78"/>
      <c r="P334" s="78"/>
      <c r="Q334" s="78"/>
      <c r="R334" s="78"/>
      <c r="S334" s="78"/>
      <c r="T334" s="78"/>
      <c r="U334" s="78"/>
      <c r="V334" s="76"/>
      <c r="W334" s="255"/>
      <c r="X334" s="162"/>
      <c r="Y334" s="255"/>
      <c r="Z334" s="255"/>
      <c r="AA334" s="255"/>
      <c r="AB334" s="373" t="s">
        <v>239</v>
      </c>
      <c r="AC334" s="374"/>
      <c r="AD334" s="374"/>
      <c r="AE334" s="374"/>
      <c r="AF334" s="374"/>
      <c r="AG334" s="374"/>
      <c r="AH334" s="374"/>
      <c r="AI334" s="374"/>
      <c r="AJ334" s="374"/>
      <c r="AK334" s="374"/>
      <c r="AL334" s="374"/>
      <c r="AM334" s="375"/>
    </row>
    <row r="335" spans="1:39" ht="18" customHeight="1" x14ac:dyDescent="0.25">
      <c r="A335" s="260"/>
      <c r="B335" s="261"/>
      <c r="C335" s="262"/>
      <c r="D335" s="136"/>
      <c r="E335" s="76"/>
      <c r="F335" s="76"/>
      <c r="G335" s="76"/>
      <c r="H335" s="78"/>
      <c r="I335" s="78"/>
      <c r="J335" s="78"/>
      <c r="K335" s="78"/>
      <c r="L335" s="78"/>
      <c r="M335" s="131"/>
      <c r="N335" s="78"/>
      <c r="O335" s="78"/>
      <c r="P335" s="78"/>
      <c r="Q335" s="78"/>
      <c r="R335" s="78"/>
      <c r="S335" s="78"/>
      <c r="T335" s="78"/>
      <c r="U335" s="78"/>
      <c r="V335" s="76"/>
      <c r="W335" s="255"/>
      <c r="X335" s="162"/>
      <c r="Y335" s="255"/>
      <c r="Z335" s="255"/>
      <c r="AA335" s="255"/>
      <c r="AB335" s="373" t="s">
        <v>240</v>
      </c>
      <c r="AC335" s="374"/>
      <c r="AD335" s="374"/>
      <c r="AE335" s="374"/>
      <c r="AF335" s="374"/>
      <c r="AG335" s="374"/>
      <c r="AH335" s="374"/>
      <c r="AI335" s="374"/>
      <c r="AJ335" s="374"/>
      <c r="AK335" s="374"/>
      <c r="AL335" s="374"/>
      <c r="AM335" s="375"/>
    </row>
    <row r="336" spans="1:39" ht="18" customHeight="1" thickBot="1" x14ac:dyDescent="0.3">
      <c r="A336" s="583"/>
      <c r="B336" s="584"/>
      <c r="C336" s="585"/>
      <c r="D336" s="136"/>
      <c r="E336" s="76"/>
      <c r="F336" s="76"/>
      <c r="G336" s="76"/>
      <c r="H336" s="78"/>
      <c r="I336" s="137"/>
      <c r="J336" s="137"/>
      <c r="K336" s="137"/>
      <c r="L336" s="137"/>
      <c r="M336" s="131"/>
      <c r="N336" s="78"/>
      <c r="O336" s="78"/>
      <c r="P336" s="78"/>
      <c r="Q336" s="78"/>
      <c r="R336" s="78"/>
      <c r="S336" s="78"/>
      <c r="T336" s="78"/>
      <c r="U336" s="78"/>
      <c r="V336" s="76"/>
      <c r="W336" s="267"/>
      <c r="X336" s="264"/>
      <c r="Y336" s="268"/>
      <c r="Z336" s="268"/>
      <c r="AA336" s="268"/>
      <c r="AB336" s="586"/>
      <c r="AC336" s="587"/>
      <c r="AD336" s="587"/>
      <c r="AE336" s="587"/>
      <c r="AF336" s="587"/>
      <c r="AG336" s="587"/>
      <c r="AH336" s="587"/>
      <c r="AI336" s="587"/>
      <c r="AJ336" s="587"/>
      <c r="AK336" s="587"/>
      <c r="AL336" s="587"/>
      <c r="AM336" s="588"/>
    </row>
    <row r="337" spans="1:47" ht="6" customHeight="1" thickBot="1" x14ac:dyDescent="0.3">
      <c r="A337" s="204"/>
      <c r="B337" s="204"/>
      <c r="C337" s="204"/>
      <c r="D337" s="138"/>
      <c r="E337" s="138"/>
      <c r="F337" s="138"/>
      <c r="G337" s="138"/>
      <c r="H337" s="138"/>
      <c r="I337" s="138"/>
      <c r="J337" s="138"/>
      <c r="K337" s="205"/>
      <c r="L337" s="205"/>
      <c r="M337" s="205"/>
      <c r="N337" s="205"/>
      <c r="O337" s="205"/>
      <c r="P337" s="205"/>
      <c r="Q337" s="205"/>
      <c r="R337" s="205"/>
      <c r="S337" s="205"/>
      <c r="T337" s="205"/>
      <c r="U337" s="205"/>
      <c r="V337" s="206"/>
      <c r="W337" s="206"/>
      <c r="X337" s="207"/>
      <c r="Y337" s="207"/>
      <c r="Z337" s="207"/>
      <c r="AA337" s="207"/>
      <c r="AB337" s="207"/>
      <c r="AC337" s="207"/>
      <c r="AD337" s="207"/>
      <c r="AE337" s="207"/>
      <c r="AF337" s="207"/>
      <c r="AG337" s="207"/>
      <c r="AH337" s="207"/>
      <c r="AI337" s="207"/>
      <c r="AJ337" s="207"/>
      <c r="AK337" s="207"/>
      <c r="AL337" s="138"/>
      <c r="AM337" s="138"/>
    </row>
    <row r="338" spans="1:47" ht="18" customHeight="1" x14ac:dyDescent="0.25">
      <c r="A338" s="504" t="s">
        <v>39</v>
      </c>
      <c r="B338" s="507" t="s">
        <v>2</v>
      </c>
      <c r="C338" s="452"/>
      <c r="D338" s="451" t="s">
        <v>3</v>
      </c>
      <c r="E338" s="452"/>
      <c r="F338" s="453"/>
      <c r="G338" s="531" t="s">
        <v>4</v>
      </c>
      <c r="H338" s="458"/>
      <c r="I338" s="458"/>
      <c r="J338" s="458"/>
      <c r="K338" s="458"/>
      <c r="L338" s="457" t="s">
        <v>49</v>
      </c>
      <c r="M338" s="458"/>
      <c r="N338" s="458"/>
      <c r="O338" s="458"/>
      <c r="P338" s="458"/>
      <c r="Q338" s="458"/>
      <c r="R338" s="458"/>
      <c r="S338" s="458"/>
      <c r="T338" s="458"/>
      <c r="U338" s="458"/>
      <c r="V338" s="458"/>
      <c r="W338" s="458"/>
      <c r="X338" s="458"/>
      <c r="Y338" s="458"/>
      <c r="Z338" s="458"/>
      <c r="AA338" s="458"/>
      <c r="AB338" s="458"/>
      <c r="AC338" s="458"/>
      <c r="AD338" s="458"/>
      <c r="AE338" s="458"/>
      <c r="AF338" s="458"/>
      <c r="AG338" s="458"/>
      <c r="AH338" s="458"/>
      <c r="AI338" s="458"/>
      <c r="AJ338" s="458"/>
      <c r="AK338" s="458"/>
      <c r="AL338" s="458"/>
      <c r="AM338" s="467"/>
    </row>
    <row r="339" spans="1:47" ht="18" customHeight="1" x14ac:dyDescent="0.25">
      <c r="A339" s="505"/>
      <c r="B339" s="508"/>
      <c r="C339" s="455"/>
      <c r="D339" s="454"/>
      <c r="E339" s="455"/>
      <c r="F339" s="456"/>
      <c r="G339" s="378" t="s">
        <v>6</v>
      </c>
      <c r="H339" s="440" t="s">
        <v>7</v>
      </c>
      <c r="I339" s="440"/>
      <c r="J339" s="440"/>
      <c r="K339" s="462"/>
      <c r="L339" s="393" t="s">
        <v>241</v>
      </c>
      <c r="M339" s="394"/>
      <c r="N339" s="394"/>
      <c r="O339" s="395"/>
      <c r="P339" s="393" t="s">
        <v>242</v>
      </c>
      <c r="Q339" s="394"/>
      <c r="R339" s="394"/>
      <c r="S339" s="395"/>
      <c r="T339" s="393" t="s">
        <v>243</v>
      </c>
      <c r="U339" s="394"/>
      <c r="V339" s="394"/>
      <c r="W339" s="395"/>
      <c r="X339" s="393" t="s">
        <v>244</v>
      </c>
      <c r="Y339" s="394"/>
      <c r="Z339" s="394"/>
      <c r="AA339" s="395"/>
      <c r="AB339" s="393" t="s">
        <v>245</v>
      </c>
      <c r="AC339" s="394"/>
      <c r="AD339" s="394"/>
      <c r="AE339" s="395"/>
      <c r="AF339" s="393" t="s">
        <v>246</v>
      </c>
      <c r="AG339" s="394"/>
      <c r="AH339" s="394"/>
      <c r="AI339" s="395"/>
      <c r="AJ339" s="393" t="s">
        <v>247</v>
      </c>
      <c r="AK339" s="394"/>
      <c r="AL339" s="394"/>
      <c r="AM339" s="395"/>
    </row>
    <row r="340" spans="1:47" ht="18" customHeight="1" x14ac:dyDescent="0.25">
      <c r="A340" s="505"/>
      <c r="B340" s="508"/>
      <c r="C340" s="455"/>
      <c r="D340" s="425" t="s">
        <v>8</v>
      </c>
      <c r="E340" s="459" t="s">
        <v>9</v>
      </c>
      <c r="F340" s="383" t="s">
        <v>60</v>
      </c>
      <c r="G340" s="429"/>
      <c r="H340" s="440" t="s">
        <v>10</v>
      </c>
      <c r="I340" s="440" t="s">
        <v>11</v>
      </c>
      <c r="J340" s="440" t="s">
        <v>12</v>
      </c>
      <c r="K340" s="462" t="s">
        <v>55</v>
      </c>
      <c r="L340" s="479" t="s">
        <v>354</v>
      </c>
      <c r="M340" s="480"/>
      <c r="N340" s="480"/>
      <c r="O340" s="480"/>
      <c r="P340" s="480"/>
      <c r="Q340" s="480"/>
      <c r="R340" s="480"/>
      <c r="S340" s="480"/>
      <c r="T340" s="480"/>
      <c r="U340" s="480"/>
      <c r="V340" s="480"/>
      <c r="W340" s="480"/>
      <c r="X340" s="480"/>
      <c r="Y340" s="480"/>
      <c r="Z340" s="480"/>
      <c r="AA340" s="480"/>
      <c r="AB340" s="480"/>
      <c r="AC340" s="480"/>
      <c r="AD340" s="480"/>
      <c r="AE340" s="480"/>
      <c r="AF340" s="480"/>
      <c r="AG340" s="480"/>
      <c r="AH340" s="480"/>
      <c r="AI340" s="480"/>
      <c r="AJ340" s="480"/>
      <c r="AK340" s="480"/>
      <c r="AL340" s="480"/>
      <c r="AM340" s="481"/>
    </row>
    <row r="341" spans="1:47" ht="18" customHeight="1" x14ac:dyDescent="0.25">
      <c r="A341" s="505"/>
      <c r="B341" s="508"/>
      <c r="C341" s="455"/>
      <c r="D341" s="425"/>
      <c r="E341" s="460"/>
      <c r="F341" s="428"/>
      <c r="G341" s="429"/>
      <c r="H341" s="440"/>
      <c r="I341" s="440"/>
      <c r="J341" s="440"/>
      <c r="K341" s="462"/>
      <c r="L341" s="378" t="s">
        <v>10</v>
      </c>
      <c r="M341" s="385" t="s">
        <v>11</v>
      </c>
      <c r="N341" s="376" t="s">
        <v>13</v>
      </c>
      <c r="O341" s="383" t="s">
        <v>58</v>
      </c>
      <c r="P341" s="378" t="s">
        <v>10</v>
      </c>
      <c r="Q341" s="385" t="s">
        <v>11</v>
      </c>
      <c r="R341" s="376" t="s">
        <v>13</v>
      </c>
      <c r="S341" s="383" t="s">
        <v>58</v>
      </c>
      <c r="T341" s="378" t="s">
        <v>10</v>
      </c>
      <c r="U341" s="385" t="s">
        <v>11</v>
      </c>
      <c r="V341" s="376" t="s">
        <v>13</v>
      </c>
      <c r="W341" s="383" t="s">
        <v>58</v>
      </c>
      <c r="X341" s="378" t="s">
        <v>10</v>
      </c>
      <c r="Y341" s="385" t="s">
        <v>11</v>
      </c>
      <c r="Z341" s="376" t="s">
        <v>13</v>
      </c>
      <c r="AA341" s="383" t="s">
        <v>58</v>
      </c>
      <c r="AB341" s="378" t="s">
        <v>10</v>
      </c>
      <c r="AC341" s="385" t="s">
        <v>11</v>
      </c>
      <c r="AD341" s="376" t="s">
        <v>13</v>
      </c>
      <c r="AE341" s="383" t="s">
        <v>58</v>
      </c>
      <c r="AF341" s="378" t="s">
        <v>10</v>
      </c>
      <c r="AG341" s="385" t="s">
        <v>11</v>
      </c>
      <c r="AH341" s="376" t="s">
        <v>13</v>
      </c>
      <c r="AI341" s="383" t="s">
        <v>58</v>
      </c>
      <c r="AJ341" s="378" t="s">
        <v>10</v>
      </c>
      <c r="AK341" s="385" t="s">
        <v>11</v>
      </c>
      <c r="AL341" s="376" t="s">
        <v>13</v>
      </c>
      <c r="AM341" s="383" t="s">
        <v>58</v>
      </c>
    </row>
    <row r="342" spans="1:47" ht="18" customHeight="1" thickBot="1" x14ac:dyDescent="0.3">
      <c r="A342" s="506"/>
      <c r="B342" s="509"/>
      <c r="C342" s="510"/>
      <c r="D342" s="426"/>
      <c r="E342" s="461"/>
      <c r="F342" s="384"/>
      <c r="G342" s="379"/>
      <c r="H342" s="441"/>
      <c r="I342" s="441"/>
      <c r="J342" s="441"/>
      <c r="K342" s="463"/>
      <c r="L342" s="379"/>
      <c r="M342" s="386"/>
      <c r="N342" s="377"/>
      <c r="O342" s="384"/>
      <c r="P342" s="379"/>
      <c r="Q342" s="386"/>
      <c r="R342" s="377"/>
      <c r="S342" s="384"/>
      <c r="T342" s="379"/>
      <c r="U342" s="386"/>
      <c r="V342" s="377"/>
      <c r="W342" s="384"/>
      <c r="X342" s="379"/>
      <c r="Y342" s="386"/>
      <c r="Z342" s="377"/>
      <c r="AA342" s="384"/>
      <c r="AB342" s="379"/>
      <c r="AC342" s="386"/>
      <c r="AD342" s="377"/>
      <c r="AE342" s="384"/>
      <c r="AF342" s="379"/>
      <c r="AG342" s="386"/>
      <c r="AH342" s="377"/>
      <c r="AI342" s="384"/>
      <c r="AJ342" s="379"/>
      <c r="AK342" s="386"/>
      <c r="AL342" s="377"/>
      <c r="AM342" s="384"/>
    </row>
    <row r="343" spans="1:47" ht="18" customHeight="1" thickBot="1" x14ac:dyDescent="0.3">
      <c r="A343" s="81" t="s">
        <v>222</v>
      </c>
      <c r="B343" s="413" t="s">
        <v>224</v>
      </c>
      <c r="C343" s="413"/>
      <c r="D343" s="601"/>
      <c r="E343" s="601"/>
      <c r="F343" s="601"/>
      <c r="G343" s="601"/>
      <c r="H343" s="555"/>
      <c r="I343" s="555"/>
      <c r="J343" s="555"/>
      <c r="K343" s="555"/>
      <c r="L343" s="555"/>
      <c r="M343" s="555"/>
      <c r="N343" s="555"/>
      <c r="O343" s="555"/>
      <c r="P343" s="555"/>
      <c r="Q343" s="555"/>
      <c r="R343" s="555"/>
      <c r="S343" s="555"/>
      <c r="T343" s="555"/>
      <c r="U343" s="555"/>
      <c r="V343" s="555"/>
      <c r="W343" s="555"/>
      <c r="X343" s="555"/>
      <c r="Y343" s="555"/>
      <c r="Z343" s="555"/>
      <c r="AA343" s="555"/>
      <c r="AB343" s="555"/>
      <c r="AC343" s="555"/>
      <c r="AD343" s="555"/>
      <c r="AE343" s="555"/>
      <c r="AF343" s="555"/>
      <c r="AG343" s="555"/>
      <c r="AH343" s="555"/>
      <c r="AI343" s="555"/>
      <c r="AJ343" s="555"/>
      <c r="AK343" s="555"/>
      <c r="AL343" s="555"/>
      <c r="AM343" s="556"/>
    </row>
    <row r="344" spans="1:47" ht="18" customHeight="1" x14ac:dyDescent="0.25">
      <c r="A344" s="224">
        <v>1</v>
      </c>
      <c r="B344" s="517" t="s">
        <v>117</v>
      </c>
      <c r="C344" s="535"/>
      <c r="D344" s="215"/>
      <c r="E344" s="192">
        <v>1</v>
      </c>
      <c r="F344" s="181">
        <f>'PKT ECTS'!G129</f>
        <v>3</v>
      </c>
      <c r="G344" s="98">
        <f>SUM(H344:K344)</f>
        <v>30</v>
      </c>
      <c r="H344" s="287">
        <f t="shared" ref="H344:H345" si="93">SUM(L344,P344,T344,X344,AB344,AF344,AJ344)</f>
        <v>0</v>
      </c>
      <c r="I344" s="287">
        <f t="shared" ref="I344:I345" si="94">SUM(M344,Q344,U344,Y344,AC344,AG344,AK344)</f>
        <v>0</v>
      </c>
      <c r="J344" s="287">
        <f t="shared" ref="J344:J345" si="95">SUM(N344,R344,V344,Z344,AD344,AH344,AL344)</f>
        <v>30</v>
      </c>
      <c r="K344" s="287">
        <f t="shared" ref="K344:K345" si="96">SUM(O344,S344,W344,AA344,AE344,AI344,AM344)</f>
        <v>0</v>
      </c>
      <c r="L344" s="190"/>
      <c r="M344" s="185"/>
      <c r="N344" s="185"/>
      <c r="O344" s="181"/>
      <c r="P344" s="187"/>
      <c r="Q344" s="185"/>
      <c r="R344" s="185"/>
      <c r="S344" s="181"/>
      <c r="T344" s="187"/>
      <c r="U344" s="185"/>
      <c r="V344" s="185"/>
      <c r="W344" s="181"/>
      <c r="X344" s="187"/>
      <c r="Y344" s="185"/>
      <c r="Z344" s="185"/>
      <c r="AA344" s="181"/>
      <c r="AB344" s="187"/>
      <c r="AC344" s="185"/>
      <c r="AD344" s="185"/>
      <c r="AE344" s="181"/>
      <c r="AF344" s="187"/>
      <c r="AG344" s="185"/>
      <c r="AH344" s="185">
        <v>30</v>
      </c>
      <c r="AI344" s="181"/>
      <c r="AJ344" s="270"/>
      <c r="AK344" s="271"/>
      <c r="AL344" s="271"/>
      <c r="AM344" s="272"/>
      <c r="AO344" s="367"/>
      <c r="AR344" s="363">
        <v>30</v>
      </c>
    </row>
    <row r="345" spans="1:47" ht="18" customHeight="1" x14ac:dyDescent="0.25">
      <c r="A345" s="232">
        <f>A344+1</f>
        <v>2</v>
      </c>
      <c r="B345" s="517" t="s">
        <v>328</v>
      </c>
      <c r="C345" s="535"/>
      <c r="D345" s="215"/>
      <c r="E345" s="192">
        <v>1</v>
      </c>
      <c r="F345" s="181">
        <f>'PKT ECTS'!G130</f>
        <v>2</v>
      </c>
      <c r="G345" s="98">
        <f>SUM(H345:K345)</f>
        <v>30</v>
      </c>
      <c r="H345" s="287">
        <f t="shared" si="93"/>
        <v>30</v>
      </c>
      <c r="I345" s="287">
        <f t="shared" si="94"/>
        <v>0</v>
      </c>
      <c r="J345" s="287">
        <f t="shared" si="95"/>
        <v>0</v>
      </c>
      <c r="K345" s="287">
        <f t="shared" si="96"/>
        <v>0</v>
      </c>
      <c r="L345" s="190"/>
      <c r="M345" s="185"/>
      <c r="N345" s="185"/>
      <c r="O345" s="181"/>
      <c r="P345" s="187"/>
      <c r="Q345" s="185"/>
      <c r="R345" s="185"/>
      <c r="S345" s="181"/>
      <c r="T345" s="187"/>
      <c r="U345" s="185"/>
      <c r="V345" s="185"/>
      <c r="W345" s="181"/>
      <c r="X345" s="187"/>
      <c r="Y345" s="185"/>
      <c r="Z345" s="185"/>
      <c r="AA345" s="181"/>
      <c r="AB345" s="187"/>
      <c r="AC345" s="185"/>
      <c r="AD345" s="185"/>
      <c r="AE345" s="181"/>
      <c r="AF345" s="187">
        <v>30</v>
      </c>
      <c r="AG345" s="185"/>
      <c r="AH345" s="185"/>
      <c r="AI345" s="181"/>
      <c r="AJ345" s="282"/>
      <c r="AK345" s="271"/>
      <c r="AL345" s="271"/>
      <c r="AM345" s="283"/>
      <c r="AS345" s="363">
        <v>30</v>
      </c>
    </row>
    <row r="346" spans="1:47" ht="18" customHeight="1" x14ac:dyDescent="0.25">
      <c r="A346" s="232">
        <f>A345+1</f>
        <v>3</v>
      </c>
      <c r="B346" s="517" t="s">
        <v>287</v>
      </c>
      <c r="C346" s="535"/>
      <c r="D346" s="215"/>
      <c r="E346" s="192">
        <v>2</v>
      </c>
      <c r="F346" s="181">
        <f>'PKT ECTS'!G178</f>
        <v>2</v>
      </c>
      <c r="G346" s="98">
        <f>SUM(H346:K346)</f>
        <v>30</v>
      </c>
      <c r="H346" s="287">
        <f>SUM(L346,P346,T346,X346,AB346,AF346,AJ346)</f>
        <v>15</v>
      </c>
      <c r="I346" s="287">
        <f t="shared" ref="I346:K346" si="97">SUM(M346,Q346,U346,Y346,AC346,AG346,AK346)</f>
        <v>0</v>
      </c>
      <c r="J346" s="287">
        <f t="shared" si="97"/>
        <v>0</v>
      </c>
      <c r="K346" s="287">
        <f t="shared" si="97"/>
        <v>15</v>
      </c>
      <c r="L346" s="190"/>
      <c r="M346" s="185"/>
      <c r="N346" s="185"/>
      <c r="O346" s="181"/>
      <c r="P346" s="187"/>
      <c r="Q346" s="185"/>
      <c r="R346" s="185"/>
      <c r="S346" s="181"/>
      <c r="T346" s="187"/>
      <c r="U346" s="185"/>
      <c r="V346" s="185"/>
      <c r="W346" s="181"/>
      <c r="X346" s="187"/>
      <c r="Y346" s="185"/>
      <c r="Z346" s="185"/>
      <c r="AA346" s="181"/>
      <c r="AB346" s="187"/>
      <c r="AC346" s="185"/>
      <c r="AD346" s="185"/>
      <c r="AE346" s="181"/>
      <c r="AF346" s="187"/>
      <c r="AG346" s="185"/>
      <c r="AH346" s="185"/>
      <c r="AI346" s="181"/>
      <c r="AJ346" s="273">
        <v>15</v>
      </c>
      <c r="AK346" s="271"/>
      <c r="AL346" s="271"/>
      <c r="AM346" s="274">
        <v>15</v>
      </c>
      <c r="AS346" s="363">
        <v>30</v>
      </c>
    </row>
    <row r="347" spans="1:47" ht="18" customHeight="1" x14ac:dyDescent="0.25">
      <c r="A347" s="232">
        <f>A346+1</f>
        <v>4</v>
      </c>
      <c r="B347" s="517" t="s">
        <v>353</v>
      </c>
      <c r="C347" s="535"/>
      <c r="D347" s="215"/>
      <c r="E347" s="192">
        <v>1</v>
      </c>
      <c r="F347" s="181">
        <f>'PKT ECTS'!G131</f>
        <v>3</v>
      </c>
      <c r="G347" s="98">
        <f>SUM(H347:K347)</f>
        <v>15</v>
      </c>
      <c r="H347" s="287">
        <f t="shared" ref="H347:H349" si="98">SUM(L347,P347,T347,X347,AB347,AF347,AJ347)</f>
        <v>15</v>
      </c>
      <c r="I347" s="287">
        <f t="shared" ref="I347:I349" si="99">SUM(M347,Q347,U347,Y347,AC347,AG347,AK347)</f>
        <v>0</v>
      </c>
      <c r="J347" s="287">
        <f t="shared" ref="J347:J349" si="100">SUM(N347,R347,V347,Z347,AD347,AH347,AL347)</f>
        <v>0</v>
      </c>
      <c r="K347" s="287">
        <f t="shared" ref="K347:K349" si="101">SUM(O347,S347,W347,AA347,AE347,AI347,AM347)</f>
        <v>0</v>
      </c>
      <c r="L347" s="190"/>
      <c r="M347" s="185"/>
      <c r="N347" s="185"/>
      <c r="O347" s="181"/>
      <c r="P347" s="187"/>
      <c r="Q347" s="185"/>
      <c r="R347" s="185"/>
      <c r="S347" s="181"/>
      <c r="T347" s="187"/>
      <c r="U347" s="185"/>
      <c r="V347" s="185"/>
      <c r="W347" s="181"/>
      <c r="X347" s="187"/>
      <c r="Y347" s="185"/>
      <c r="Z347" s="185"/>
      <c r="AA347" s="181"/>
      <c r="AB347" s="187"/>
      <c r="AC347" s="185"/>
      <c r="AD347" s="185"/>
      <c r="AE347" s="181"/>
      <c r="AF347" s="187">
        <v>15</v>
      </c>
      <c r="AG347" s="185"/>
      <c r="AH347" s="185"/>
      <c r="AI347" s="181"/>
      <c r="AJ347" s="282"/>
      <c r="AK347" s="271"/>
      <c r="AL347" s="271"/>
      <c r="AM347" s="283"/>
      <c r="AO347" s="367"/>
      <c r="AS347" s="363">
        <v>15</v>
      </c>
      <c r="AU347" s="363" t="s">
        <v>352</v>
      </c>
    </row>
    <row r="348" spans="1:47" ht="18" customHeight="1" x14ac:dyDescent="0.25">
      <c r="A348" s="232">
        <f>A347+1</f>
        <v>5</v>
      </c>
      <c r="B348" s="517" t="s">
        <v>92</v>
      </c>
      <c r="C348" s="535"/>
      <c r="D348" s="215"/>
      <c r="E348" s="192">
        <v>1</v>
      </c>
      <c r="F348" s="181">
        <v>9</v>
      </c>
      <c r="G348" s="98">
        <f>SUM(H348:K348)</f>
        <v>30</v>
      </c>
      <c r="H348" s="287">
        <f t="shared" si="98"/>
        <v>0</v>
      </c>
      <c r="I348" s="287">
        <f t="shared" si="99"/>
        <v>0</v>
      </c>
      <c r="J348" s="287">
        <f t="shared" si="100"/>
        <v>0</v>
      </c>
      <c r="K348" s="287">
        <f t="shared" si="101"/>
        <v>30</v>
      </c>
      <c r="L348" s="190"/>
      <c r="M348" s="185"/>
      <c r="N348" s="185"/>
      <c r="O348" s="181"/>
      <c r="P348" s="187"/>
      <c r="Q348" s="185"/>
      <c r="R348" s="185"/>
      <c r="S348" s="181"/>
      <c r="T348" s="187"/>
      <c r="U348" s="185"/>
      <c r="V348" s="185"/>
      <c r="W348" s="181"/>
      <c r="X348" s="187"/>
      <c r="Y348" s="185"/>
      <c r="Z348" s="185"/>
      <c r="AA348" s="181"/>
      <c r="AB348" s="187"/>
      <c r="AC348" s="185"/>
      <c r="AD348" s="185"/>
      <c r="AE348" s="181"/>
      <c r="AF348" s="187"/>
      <c r="AG348" s="185"/>
      <c r="AH348" s="185"/>
      <c r="AI348" s="181"/>
      <c r="AJ348" s="270"/>
      <c r="AK348" s="271"/>
      <c r="AL348" s="271"/>
      <c r="AM348" s="274">
        <v>30</v>
      </c>
      <c r="AR348" s="363">
        <v>15</v>
      </c>
      <c r="AS348" s="363">
        <v>15</v>
      </c>
    </row>
    <row r="349" spans="1:47" ht="30.75" customHeight="1" x14ac:dyDescent="0.25">
      <c r="A349" s="232">
        <f>A348+1</f>
        <v>6</v>
      </c>
      <c r="B349" s="594" t="s">
        <v>116</v>
      </c>
      <c r="C349" s="595"/>
      <c r="D349" s="188"/>
      <c r="E349" s="189"/>
      <c r="F349" s="107">
        <v>15</v>
      </c>
      <c r="G349" s="269"/>
      <c r="H349" s="287">
        <f t="shared" si="98"/>
        <v>0</v>
      </c>
      <c r="I349" s="287">
        <f t="shared" si="99"/>
        <v>0</v>
      </c>
      <c r="J349" s="287">
        <f t="shared" si="100"/>
        <v>0</v>
      </c>
      <c r="K349" s="287">
        <f t="shared" si="101"/>
        <v>0</v>
      </c>
      <c r="L349" s="239"/>
      <c r="M349" s="243"/>
      <c r="N349" s="243"/>
      <c r="O349" s="240"/>
      <c r="P349" s="275"/>
      <c r="Q349" s="243"/>
      <c r="R349" s="243"/>
      <c r="S349" s="240"/>
      <c r="T349" s="275"/>
      <c r="U349" s="243"/>
      <c r="V349" s="243"/>
      <c r="W349" s="240"/>
      <c r="X349" s="275"/>
      <c r="Y349" s="243"/>
      <c r="Z349" s="243"/>
      <c r="AA349" s="240"/>
      <c r="AB349" s="275"/>
      <c r="AC349" s="243"/>
      <c r="AD349" s="243"/>
      <c r="AE349" s="240"/>
      <c r="AF349" s="275"/>
      <c r="AG349" s="243"/>
      <c r="AH349" s="243"/>
      <c r="AI349" s="240"/>
      <c r="AJ349" s="276"/>
      <c r="AK349" s="277"/>
      <c r="AL349" s="277"/>
      <c r="AM349" s="284"/>
      <c r="AR349" s="363">
        <f>SUM(AR26:AR348)</f>
        <v>480</v>
      </c>
      <c r="AS349" s="363">
        <f>SUM(AS26:AS348)</f>
        <v>420</v>
      </c>
    </row>
    <row r="350" spans="1:47" ht="18" customHeight="1" thickBot="1" x14ac:dyDescent="0.3">
      <c r="A350" s="101"/>
      <c r="B350" s="219"/>
      <c r="C350" s="242"/>
      <c r="D350" s="188"/>
      <c r="E350" s="243"/>
      <c r="F350" s="240"/>
      <c r="G350" s="269"/>
      <c r="H350" s="103"/>
      <c r="I350" s="244"/>
      <c r="J350" s="244"/>
      <c r="K350" s="244"/>
      <c r="L350" s="245"/>
      <c r="M350" s="246"/>
      <c r="N350" s="246"/>
      <c r="O350" s="247"/>
      <c r="P350" s="248"/>
      <c r="Q350" s="246"/>
      <c r="R350" s="246"/>
      <c r="S350" s="247"/>
      <c r="T350" s="248"/>
      <c r="U350" s="246"/>
      <c r="V350" s="246"/>
      <c r="W350" s="247"/>
      <c r="X350" s="248"/>
      <c r="Y350" s="246"/>
      <c r="Z350" s="246"/>
      <c r="AA350" s="247"/>
      <c r="AB350" s="248"/>
      <c r="AC350" s="246"/>
      <c r="AD350" s="246"/>
      <c r="AE350" s="247"/>
      <c r="AF350" s="248"/>
      <c r="AG350" s="246"/>
      <c r="AH350" s="246"/>
      <c r="AI350" s="247"/>
      <c r="AJ350" s="279"/>
      <c r="AK350" s="280"/>
      <c r="AL350" s="280"/>
      <c r="AM350" s="281"/>
    </row>
    <row r="351" spans="1:47" ht="18" customHeight="1" thickTop="1" x14ac:dyDescent="0.25">
      <c r="A351" s="116"/>
      <c r="B351" s="438" t="s">
        <v>21</v>
      </c>
      <c r="C351" s="439"/>
      <c r="D351" s="430">
        <f t="shared" ref="D351:AM351" si="102">SUM(D344:D350)</f>
        <v>0</v>
      </c>
      <c r="E351" s="432">
        <f t="shared" si="102"/>
        <v>6</v>
      </c>
      <c r="F351" s="411">
        <f t="shared" si="102"/>
        <v>34</v>
      </c>
      <c r="G351" s="484">
        <f t="shared" si="102"/>
        <v>135</v>
      </c>
      <c r="H351" s="432">
        <f t="shared" si="102"/>
        <v>60</v>
      </c>
      <c r="I351" s="432">
        <f t="shared" si="102"/>
        <v>0</v>
      </c>
      <c r="J351" s="432">
        <f t="shared" si="102"/>
        <v>30</v>
      </c>
      <c r="K351" s="411">
        <f t="shared" si="102"/>
        <v>45</v>
      </c>
      <c r="L351" s="117">
        <f t="shared" si="102"/>
        <v>0</v>
      </c>
      <c r="M351" s="118">
        <f t="shared" si="102"/>
        <v>0</v>
      </c>
      <c r="N351" s="118">
        <f t="shared" si="102"/>
        <v>0</v>
      </c>
      <c r="O351" s="119">
        <f t="shared" si="102"/>
        <v>0</v>
      </c>
      <c r="P351" s="117">
        <f t="shared" si="102"/>
        <v>0</v>
      </c>
      <c r="Q351" s="118">
        <f t="shared" si="102"/>
        <v>0</v>
      </c>
      <c r="R351" s="118">
        <f t="shared" si="102"/>
        <v>0</v>
      </c>
      <c r="S351" s="120">
        <f t="shared" si="102"/>
        <v>0</v>
      </c>
      <c r="T351" s="121">
        <f t="shared" si="102"/>
        <v>0</v>
      </c>
      <c r="U351" s="118">
        <f t="shared" si="102"/>
        <v>0</v>
      </c>
      <c r="V351" s="118">
        <f t="shared" si="102"/>
        <v>0</v>
      </c>
      <c r="W351" s="119">
        <f t="shared" si="102"/>
        <v>0</v>
      </c>
      <c r="X351" s="117">
        <f t="shared" si="102"/>
        <v>0</v>
      </c>
      <c r="Y351" s="118">
        <f t="shared" si="102"/>
        <v>0</v>
      </c>
      <c r="Z351" s="118">
        <f t="shared" si="102"/>
        <v>0</v>
      </c>
      <c r="AA351" s="120">
        <f t="shared" si="102"/>
        <v>0</v>
      </c>
      <c r="AB351" s="121">
        <f t="shared" si="102"/>
        <v>0</v>
      </c>
      <c r="AC351" s="118">
        <f t="shared" si="102"/>
        <v>0</v>
      </c>
      <c r="AD351" s="118">
        <f t="shared" si="102"/>
        <v>0</v>
      </c>
      <c r="AE351" s="119">
        <f t="shared" si="102"/>
        <v>0</v>
      </c>
      <c r="AF351" s="117">
        <f t="shared" si="102"/>
        <v>45</v>
      </c>
      <c r="AG351" s="118">
        <f t="shared" si="102"/>
        <v>0</v>
      </c>
      <c r="AH351" s="118">
        <f t="shared" si="102"/>
        <v>30</v>
      </c>
      <c r="AI351" s="120">
        <f t="shared" si="102"/>
        <v>0</v>
      </c>
      <c r="AJ351" s="121">
        <f t="shared" si="102"/>
        <v>15</v>
      </c>
      <c r="AK351" s="118">
        <f t="shared" si="102"/>
        <v>0</v>
      </c>
      <c r="AL351" s="118">
        <f t="shared" si="102"/>
        <v>0</v>
      </c>
      <c r="AM351" s="120">
        <f t="shared" si="102"/>
        <v>45</v>
      </c>
    </row>
    <row r="352" spans="1:47" ht="18" customHeight="1" thickBot="1" x14ac:dyDescent="0.3">
      <c r="A352" s="122"/>
      <c r="B352" s="434"/>
      <c r="C352" s="435"/>
      <c r="D352" s="431"/>
      <c r="E352" s="433"/>
      <c r="F352" s="412"/>
      <c r="G352" s="534"/>
      <c r="H352" s="542"/>
      <c r="I352" s="542"/>
      <c r="J352" s="542"/>
      <c r="K352" s="544"/>
      <c r="L352" s="380">
        <f>SUM(L351:O351)</f>
        <v>0</v>
      </c>
      <c r="M352" s="381"/>
      <c r="N352" s="381"/>
      <c r="O352" s="382"/>
      <c r="P352" s="380">
        <f>SUM(P351:S351)</f>
        <v>0</v>
      </c>
      <c r="Q352" s="381"/>
      <c r="R352" s="381"/>
      <c r="S352" s="382"/>
      <c r="T352" s="380">
        <f>SUM(T351:W351)</f>
        <v>0</v>
      </c>
      <c r="U352" s="502"/>
      <c r="V352" s="502"/>
      <c r="W352" s="503"/>
      <c r="X352" s="380">
        <f>SUM(X351:AA351)</f>
        <v>0</v>
      </c>
      <c r="Y352" s="502"/>
      <c r="Z352" s="502"/>
      <c r="AA352" s="503"/>
      <c r="AB352" s="380">
        <f>SUM(AB351:AE351)</f>
        <v>0</v>
      </c>
      <c r="AC352" s="502"/>
      <c r="AD352" s="502"/>
      <c r="AE352" s="503"/>
      <c r="AF352" s="380">
        <f>SUM(AF351:AI351)</f>
        <v>75</v>
      </c>
      <c r="AG352" s="502"/>
      <c r="AH352" s="502"/>
      <c r="AI352" s="503"/>
      <c r="AJ352" s="380">
        <f>SUM(AJ351:AM351)</f>
        <v>60</v>
      </c>
      <c r="AK352" s="502"/>
      <c r="AL352" s="502"/>
      <c r="AM352" s="503"/>
    </row>
    <row r="353" spans="1:41" ht="18" customHeight="1" x14ac:dyDescent="0.25">
      <c r="A353" s="538" t="s">
        <v>306</v>
      </c>
      <c r="B353" s="539"/>
      <c r="C353" s="593"/>
      <c r="D353" s="424" t="s">
        <v>8</v>
      </c>
      <c r="E353" s="427" t="s">
        <v>9</v>
      </c>
      <c r="F353" s="383" t="s">
        <v>60</v>
      </c>
      <c r="G353" s="409" t="s">
        <v>6</v>
      </c>
      <c r="H353" s="440" t="s">
        <v>10</v>
      </c>
      <c r="I353" s="440" t="s">
        <v>11</v>
      </c>
      <c r="J353" s="440" t="s">
        <v>12</v>
      </c>
      <c r="K353" s="462" t="s">
        <v>55</v>
      </c>
      <c r="L353" s="393" t="s">
        <v>241</v>
      </c>
      <c r="M353" s="394"/>
      <c r="N353" s="394"/>
      <c r="O353" s="395"/>
      <c r="P353" s="393" t="s">
        <v>242</v>
      </c>
      <c r="Q353" s="394"/>
      <c r="R353" s="394"/>
      <c r="S353" s="395"/>
      <c r="T353" s="393" t="s">
        <v>243</v>
      </c>
      <c r="U353" s="394"/>
      <c r="V353" s="394"/>
      <c r="W353" s="395"/>
      <c r="X353" s="393" t="s">
        <v>244</v>
      </c>
      <c r="Y353" s="394"/>
      <c r="Z353" s="394"/>
      <c r="AA353" s="395"/>
      <c r="AB353" s="393" t="s">
        <v>245</v>
      </c>
      <c r="AC353" s="394"/>
      <c r="AD353" s="394"/>
      <c r="AE353" s="395"/>
      <c r="AF353" s="457" t="s">
        <v>246</v>
      </c>
      <c r="AG353" s="458"/>
      <c r="AH353" s="458"/>
      <c r="AI353" s="467"/>
      <c r="AJ353" s="393" t="s">
        <v>247</v>
      </c>
      <c r="AK353" s="394"/>
      <c r="AL353" s="394"/>
      <c r="AM353" s="395"/>
    </row>
    <row r="354" spans="1:41" ht="18" customHeight="1" x14ac:dyDescent="0.25">
      <c r="A354" s="421"/>
      <c r="B354" s="422"/>
      <c r="C354" s="423"/>
      <c r="D354" s="425"/>
      <c r="E354" s="427"/>
      <c r="F354" s="428"/>
      <c r="G354" s="409"/>
      <c r="H354" s="440"/>
      <c r="I354" s="440"/>
      <c r="J354" s="440"/>
      <c r="K354" s="462"/>
      <c r="L354" s="378" t="s">
        <v>10</v>
      </c>
      <c r="M354" s="385" t="s">
        <v>11</v>
      </c>
      <c r="N354" s="376" t="s">
        <v>13</v>
      </c>
      <c r="O354" s="383" t="s">
        <v>58</v>
      </c>
      <c r="P354" s="378" t="s">
        <v>10</v>
      </c>
      <c r="Q354" s="385" t="s">
        <v>11</v>
      </c>
      <c r="R354" s="376" t="s">
        <v>13</v>
      </c>
      <c r="S354" s="383" t="s">
        <v>58</v>
      </c>
      <c r="T354" s="378" t="s">
        <v>10</v>
      </c>
      <c r="U354" s="385" t="s">
        <v>11</v>
      </c>
      <c r="V354" s="376" t="s">
        <v>13</v>
      </c>
      <c r="W354" s="383" t="s">
        <v>58</v>
      </c>
      <c r="X354" s="378" t="s">
        <v>10</v>
      </c>
      <c r="Y354" s="385" t="s">
        <v>11</v>
      </c>
      <c r="Z354" s="376" t="s">
        <v>13</v>
      </c>
      <c r="AA354" s="383" t="s">
        <v>58</v>
      </c>
      <c r="AB354" s="378" t="s">
        <v>10</v>
      </c>
      <c r="AC354" s="385" t="s">
        <v>11</v>
      </c>
      <c r="AD354" s="376" t="s">
        <v>13</v>
      </c>
      <c r="AE354" s="383" t="s">
        <v>58</v>
      </c>
      <c r="AF354" s="378" t="s">
        <v>10</v>
      </c>
      <c r="AG354" s="385" t="s">
        <v>11</v>
      </c>
      <c r="AH354" s="376" t="s">
        <v>13</v>
      </c>
      <c r="AI354" s="383" t="s">
        <v>58</v>
      </c>
      <c r="AJ354" s="378" t="s">
        <v>10</v>
      </c>
      <c r="AK354" s="385" t="s">
        <v>11</v>
      </c>
      <c r="AL354" s="376" t="s">
        <v>13</v>
      </c>
      <c r="AM354" s="383" t="s">
        <v>58</v>
      </c>
    </row>
    <row r="355" spans="1:41" ht="18" customHeight="1" thickBot="1" x14ac:dyDescent="0.3">
      <c r="A355" s="421"/>
      <c r="B355" s="422"/>
      <c r="C355" s="423"/>
      <c r="D355" s="426"/>
      <c r="E355" s="377"/>
      <c r="F355" s="384"/>
      <c r="G355" s="410"/>
      <c r="H355" s="441"/>
      <c r="I355" s="441"/>
      <c r="J355" s="441"/>
      <c r="K355" s="463"/>
      <c r="L355" s="379"/>
      <c r="M355" s="386"/>
      <c r="N355" s="377"/>
      <c r="O355" s="384"/>
      <c r="P355" s="379"/>
      <c r="Q355" s="386"/>
      <c r="R355" s="377"/>
      <c r="S355" s="384"/>
      <c r="T355" s="379"/>
      <c r="U355" s="386"/>
      <c r="V355" s="377"/>
      <c r="W355" s="384"/>
      <c r="X355" s="379"/>
      <c r="Y355" s="386"/>
      <c r="Z355" s="377"/>
      <c r="AA355" s="384"/>
      <c r="AB355" s="379"/>
      <c r="AC355" s="386"/>
      <c r="AD355" s="377"/>
      <c r="AE355" s="384"/>
      <c r="AF355" s="379"/>
      <c r="AG355" s="386"/>
      <c r="AH355" s="377"/>
      <c r="AI355" s="384"/>
      <c r="AJ355" s="379"/>
      <c r="AK355" s="386"/>
      <c r="AL355" s="377"/>
      <c r="AM355" s="384"/>
    </row>
    <row r="356" spans="1:41" ht="18" customHeight="1" x14ac:dyDescent="0.25">
      <c r="A356" s="421"/>
      <c r="B356" s="422"/>
      <c r="C356" s="423"/>
      <c r="D356" s="574">
        <f t="shared" ref="D356:K356" si="103">D264+D351</f>
        <v>21</v>
      </c>
      <c r="E356" s="541">
        <f t="shared" si="103"/>
        <v>99</v>
      </c>
      <c r="F356" s="545">
        <f t="shared" si="103"/>
        <v>210</v>
      </c>
      <c r="G356" s="557">
        <f t="shared" si="103"/>
        <v>2310</v>
      </c>
      <c r="H356" s="541">
        <f t="shared" si="103"/>
        <v>1035</v>
      </c>
      <c r="I356" s="541">
        <f t="shared" si="103"/>
        <v>210</v>
      </c>
      <c r="J356" s="541">
        <f t="shared" si="103"/>
        <v>435</v>
      </c>
      <c r="K356" s="545">
        <f t="shared" si="103"/>
        <v>630</v>
      </c>
      <c r="L356" s="139">
        <f t="shared" ref="L356:AM356" si="104">SUM(L50+L96+L168+L259+L212+L351)</f>
        <v>150</v>
      </c>
      <c r="M356" s="140">
        <f t="shared" si="104"/>
        <v>60</v>
      </c>
      <c r="N356" s="140">
        <f t="shared" si="104"/>
        <v>60</v>
      </c>
      <c r="O356" s="141">
        <f t="shared" si="104"/>
        <v>75</v>
      </c>
      <c r="P356" s="139">
        <f t="shared" si="104"/>
        <v>180</v>
      </c>
      <c r="Q356" s="140">
        <f t="shared" si="104"/>
        <v>45</v>
      </c>
      <c r="R356" s="140">
        <f t="shared" si="104"/>
        <v>90</v>
      </c>
      <c r="S356" s="142">
        <f t="shared" si="104"/>
        <v>45</v>
      </c>
      <c r="T356" s="143">
        <f t="shared" si="104"/>
        <v>135</v>
      </c>
      <c r="U356" s="140">
        <f t="shared" si="104"/>
        <v>60</v>
      </c>
      <c r="V356" s="140">
        <f t="shared" si="104"/>
        <v>120</v>
      </c>
      <c r="W356" s="141">
        <f t="shared" si="104"/>
        <v>45</v>
      </c>
      <c r="X356" s="139">
        <f t="shared" si="104"/>
        <v>150</v>
      </c>
      <c r="Y356" s="140">
        <f t="shared" si="104"/>
        <v>45</v>
      </c>
      <c r="Z356" s="140">
        <f t="shared" si="104"/>
        <v>45</v>
      </c>
      <c r="AA356" s="142">
        <f t="shared" si="104"/>
        <v>135</v>
      </c>
      <c r="AB356" s="143">
        <f t="shared" si="104"/>
        <v>180</v>
      </c>
      <c r="AC356" s="140">
        <f t="shared" si="104"/>
        <v>0</v>
      </c>
      <c r="AD356" s="140">
        <f t="shared" si="104"/>
        <v>45</v>
      </c>
      <c r="AE356" s="141">
        <f t="shared" si="104"/>
        <v>150</v>
      </c>
      <c r="AF356" s="139">
        <f t="shared" si="104"/>
        <v>180</v>
      </c>
      <c r="AG356" s="140">
        <f t="shared" si="104"/>
        <v>0</v>
      </c>
      <c r="AH356" s="140">
        <f t="shared" si="104"/>
        <v>75</v>
      </c>
      <c r="AI356" s="142">
        <f t="shared" si="104"/>
        <v>135</v>
      </c>
      <c r="AJ356" s="143">
        <f t="shared" si="104"/>
        <v>60</v>
      </c>
      <c r="AK356" s="140">
        <f t="shared" si="104"/>
        <v>0</v>
      </c>
      <c r="AL356" s="140">
        <f t="shared" si="104"/>
        <v>0</v>
      </c>
      <c r="AM356" s="142">
        <f t="shared" si="104"/>
        <v>45</v>
      </c>
    </row>
    <row r="357" spans="1:41" ht="18" customHeight="1" thickBot="1" x14ac:dyDescent="0.3">
      <c r="A357" s="421"/>
      <c r="B357" s="422"/>
      <c r="C357" s="423"/>
      <c r="D357" s="575"/>
      <c r="E357" s="548"/>
      <c r="F357" s="483"/>
      <c r="G357" s="558"/>
      <c r="H357" s="548"/>
      <c r="I357" s="548"/>
      <c r="J357" s="548"/>
      <c r="K357" s="559"/>
      <c r="L357" s="396">
        <f>SUM(L356:O356)</f>
        <v>345</v>
      </c>
      <c r="M357" s="397"/>
      <c r="N357" s="397"/>
      <c r="O357" s="398"/>
      <c r="P357" s="590">
        <f>SUM(P356:S356)</f>
        <v>360</v>
      </c>
      <c r="Q357" s="591"/>
      <c r="R357" s="591"/>
      <c r="S357" s="592"/>
      <c r="T357" s="590">
        <f>SUM(T356:W356)</f>
        <v>360</v>
      </c>
      <c r="U357" s="591"/>
      <c r="V357" s="591"/>
      <c r="W357" s="592"/>
      <c r="X357" s="590">
        <f>SUM(X356:AA356)</f>
        <v>375</v>
      </c>
      <c r="Y357" s="591"/>
      <c r="Z357" s="591"/>
      <c r="AA357" s="592"/>
      <c r="AB357" s="590">
        <f>SUM(AB356:AE356)</f>
        <v>375</v>
      </c>
      <c r="AC357" s="591"/>
      <c r="AD357" s="591"/>
      <c r="AE357" s="592"/>
      <c r="AF357" s="590">
        <f>SUM(AF356:AI356)</f>
        <v>390</v>
      </c>
      <c r="AG357" s="591"/>
      <c r="AH357" s="591"/>
      <c r="AI357" s="592"/>
      <c r="AJ357" s="590">
        <f>SUM(AJ356:AM356)</f>
        <v>105</v>
      </c>
      <c r="AK357" s="591"/>
      <c r="AL357" s="591"/>
      <c r="AM357" s="592"/>
      <c r="AO357" s="363">
        <f>SUM(L357:AI357)+AJ357</f>
        <v>2310</v>
      </c>
    </row>
    <row r="358" spans="1:41" ht="18" customHeight="1" x14ac:dyDescent="0.25">
      <c r="A358" s="421"/>
      <c r="B358" s="422"/>
      <c r="C358" s="423"/>
      <c r="D358" s="489" t="s">
        <v>23</v>
      </c>
      <c r="E358" s="472"/>
      <c r="F358" s="490"/>
      <c r="G358" s="497" t="s">
        <v>24</v>
      </c>
      <c r="H358" s="458"/>
      <c r="I358" s="458"/>
      <c r="J358" s="458"/>
      <c r="K358" s="458"/>
      <c r="L358" s="521">
        <f>L266</f>
        <v>4</v>
      </c>
      <c r="M358" s="522"/>
      <c r="N358" s="522"/>
      <c r="O358" s="523"/>
      <c r="P358" s="521">
        <f t="shared" ref="P358:AB360" si="105">P266</f>
        <v>4</v>
      </c>
      <c r="Q358" s="522"/>
      <c r="R358" s="522"/>
      <c r="S358" s="523"/>
      <c r="T358" s="521">
        <f t="shared" ref="T358" si="106">T266</f>
        <v>4</v>
      </c>
      <c r="U358" s="522"/>
      <c r="V358" s="522"/>
      <c r="W358" s="523"/>
      <c r="X358" s="521">
        <f t="shared" ref="X358" si="107">X266</f>
        <v>4</v>
      </c>
      <c r="Y358" s="522"/>
      <c r="Z358" s="522"/>
      <c r="AA358" s="523"/>
      <c r="AB358" s="521">
        <f t="shared" ref="AB358" si="108">AB266</f>
        <v>3</v>
      </c>
      <c r="AC358" s="522"/>
      <c r="AD358" s="522"/>
      <c r="AE358" s="523"/>
      <c r="AF358" s="521">
        <f t="shared" ref="AF358" si="109">AF266</f>
        <v>3</v>
      </c>
      <c r="AG358" s="522"/>
      <c r="AH358" s="522"/>
      <c r="AI358" s="523"/>
      <c r="AJ358" s="521">
        <f t="shared" ref="AJ358" si="110">AJ266</f>
        <v>0</v>
      </c>
      <c r="AK358" s="522"/>
      <c r="AL358" s="522"/>
      <c r="AM358" s="523"/>
      <c r="AO358" s="363">
        <f>SUM(L358:AM358)</f>
        <v>22</v>
      </c>
    </row>
    <row r="359" spans="1:41" ht="18" customHeight="1" x14ac:dyDescent="0.25">
      <c r="A359" s="421"/>
      <c r="B359" s="422"/>
      <c r="C359" s="423"/>
      <c r="D359" s="491"/>
      <c r="E359" s="492"/>
      <c r="F359" s="493"/>
      <c r="G359" s="486" t="s">
        <v>25</v>
      </c>
      <c r="H359" s="487"/>
      <c r="I359" s="487"/>
      <c r="J359" s="487"/>
      <c r="K359" s="487"/>
      <c r="L359" s="528">
        <f t="shared" ref="L359:L360" si="111">L267</f>
        <v>12</v>
      </c>
      <c r="M359" s="529"/>
      <c r="N359" s="529"/>
      <c r="O359" s="530"/>
      <c r="P359" s="528">
        <f t="shared" si="105"/>
        <v>15</v>
      </c>
      <c r="Q359" s="529"/>
      <c r="R359" s="529"/>
      <c r="S359" s="530"/>
      <c r="T359" s="528">
        <f t="shared" si="105"/>
        <v>14</v>
      </c>
      <c r="U359" s="529"/>
      <c r="V359" s="529"/>
      <c r="W359" s="530"/>
      <c r="X359" s="528">
        <f t="shared" si="105"/>
        <v>17</v>
      </c>
      <c r="Y359" s="529"/>
      <c r="Z359" s="529"/>
      <c r="AA359" s="530"/>
      <c r="AB359" s="528">
        <f t="shared" si="105"/>
        <v>18</v>
      </c>
      <c r="AC359" s="529"/>
      <c r="AD359" s="529"/>
      <c r="AE359" s="530"/>
      <c r="AF359" s="528">
        <f>AF267+3</f>
        <v>18</v>
      </c>
      <c r="AG359" s="529"/>
      <c r="AH359" s="529"/>
      <c r="AI359" s="530"/>
      <c r="AJ359" s="528">
        <f>AJ267+3</f>
        <v>6</v>
      </c>
      <c r="AK359" s="529"/>
      <c r="AL359" s="529"/>
      <c r="AM359" s="530"/>
      <c r="AO359" s="363">
        <f>SUM(L359:AM359)</f>
        <v>100</v>
      </c>
    </row>
    <row r="360" spans="1:41" ht="18" customHeight="1" thickBot="1" x14ac:dyDescent="0.3">
      <c r="A360" s="421"/>
      <c r="B360" s="422"/>
      <c r="C360" s="423"/>
      <c r="D360" s="494"/>
      <c r="E360" s="495"/>
      <c r="F360" s="496"/>
      <c r="G360" s="486" t="s">
        <v>60</v>
      </c>
      <c r="H360" s="487"/>
      <c r="I360" s="487"/>
      <c r="J360" s="487"/>
      <c r="K360" s="487"/>
      <c r="L360" s="525">
        <f t="shared" si="111"/>
        <v>30</v>
      </c>
      <c r="M360" s="526"/>
      <c r="N360" s="526"/>
      <c r="O360" s="527"/>
      <c r="P360" s="525">
        <f t="shared" si="105"/>
        <v>30</v>
      </c>
      <c r="Q360" s="526"/>
      <c r="R360" s="526"/>
      <c r="S360" s="527"/>
      <c r="T360" s="525">
        <f t="shared" si="105"/>
        <v>30</v>
      </c>
      <c r="U360" s="526"/>
      <c r="V360" s="526"/>
      <c r="W360" s="527"/>
      <c r="X360" s="525">
        <f t="shared" si="105"/>
        <v>30</v>
      </c>
      <c r="Y360" s="526"/>
      <c r="Z360" s="526"/>
      <c r="AA360" s="527"/>
      <c r="AB360" s="525">
        <f t="shared" si="105"/>
        <v>30</v>
      </c>
      <c r="AC360" s="526"/>
      <c r="AD360" s="526"/>
      <c r="AE360" s="527"/>
      <c r="AF360" s="525">
        <f>AF268+3+2+3</f>
        <v>30</v>
      </c>
      <c r="AG360" s="526"/>
      <c r="AH360" s="526"/>
      <c r="AI360" s="527"/>
      <c r="AJ360" s="525">
        <f>AJ268+2+9+15</f>
        <v>30</v>
      </c>
      <c r="AK360" s="526"/>
      <c r="AL360" s="526"/>
      <c r="AM360" s="527"/>
      <c r="AO360" s="363">
        <f>SUM(L360:AM360)</f>
        <v>210</v>
      </c>
    </row>
    <row r="361" spans="1:41" ht="18" customHeight="1" x14ac:dyDescent="0.25">
      <c r="A361" s="144"/>
      <c r="B361" s="145"/>
      <c r="C361" s="145"/>
      <c r="D361" s="145"/>
      <c r="E361" s="145"/>
      <c r="F361" s="145"/>
      <c r="G361" s="145"/>
      <c r="H361" s="145"/>
      <c r="I361" s="145"/>
      <c r="J361" s="145"/>
      <c r="K361" s="145"/>
      <c r="L361" s="311"/>
      <c r="M361" s="311"/>
      <c r="N361" s="311"/>
      <c r="O361" s="311"/>
      <c r="P361" s="145"/>
      <c r="Q361" s="145"/>
      <c r="R361" s="145"/>
      <c r="S361" s="145"/>
      <c r="T361" s="145"/>
      <c r="U361" s="146"/>
      <c r="V361" s="145"/>
      <c r="W361" s="145"/>
      <c r="X361" s="145"/>
      <c r="Y361" s="145"/>
      <c r="Z361" s="146"/>
      <c r="AA361" s="147"/>
      <c r="AB361" s="148"/>
      <c r="AC361" s="145"/>
      <c r="AD361" s="145"/>
      <c r="AE361" s="145"/>
      <c r="AF361" s="145"/>
      <c r="AG361" s="145"/>
      <c r="AH361" s="145"/>
      <c r="AI361" s="145"/>
      <c r="AJ361" s="145"/>
      <c r="AK361" s="145"/>
      <c r="AL361" s="145"/>
      <c r="AM361" s="149"/>
    </row>
    <row r="362" spans="1:41" ht="18" customHeight="1" x14ac:dyDescent="0.25">
      <c r="A362" s="150" t="s">
        <v>56</v>
      </c>
      <c r="B362" s="151"/>
      <c r="C362" s="151"/>
      <c r="D362" s="151"/>
      <c r="E362" s="151"/>
      <c r="F362" s="151"/>
      <c r="G362" s="151"/>
      <c r="H362" s="152"/>
      <c r="I362" s="152"/>
      <c r="J362" s="152"/>
      <c r="K362" s="152"/>
      <c r="L362" s="152"/>
      <c r="M362" s="152"/>
      <c r="N362" s="152"/>
      <c r="O362" s="152"/>
      <c r="P362" s="152"/>
      <c r="Q362" s="152"/>
      <c r="R362" s="152"/>
      <c r="S362" s="152"/>
      <c r="T362" s="152"/>
      <c r="U362" s="152"/>
      <c r="V362" s="152"/>
      <c r="W362" s="152"/>
      <c r="X362" s="152"/>
      <c r="Y362" s="152"/>
      <c r="Z362" s="152"/>
      <c r="AA362" s="153"/>
      <c r="AB362" s="154"/>
      <c r="AC362" s="152" t="str">
        <f>AC61</f>
        <v>Obowiązuje od roku akademickiego: 2020/2021</v>
      </c>
      <c r="AD362" s="152"/>
      <c r="AE362" s="152"/>
      <c r="AF362" s="152"/>
      <c r="AG362" s="152"/>
      <c r="AH362" s="152"/>
      <c r="AI362" s="152"/>
      <c r="AJ362" s="152"/>
      <c r="AK362" s="152"/>
      <c r="AL362" s="152"/>
      <c r="AM362" s="153"/>
    </row>
    <row r="363" spans="1:41" ht="18" customHeight="1" x14ac:dyDescent="0.25">
      <c r="A363" s="155" t="s">
        <v>103</v>
      </c>
      <c r="B363" s="308"/>
      <c r="C363" s="308"/>
      <c r="D363" s="80"/>
      <c r="E363" s="80"/>
      <c r="F363" s="80"/>
      <c r="G363" s="80"/>
      <c r="H363" s="80"/>
      <c r="I363" s="80"/>
      <c r="J363" s="80"/>
      <c r="K363" s="80"/>
      <c r="L363" s="80"/>
      <c r="M363" s="80"/>
      <c r="N363" s="80"/>
      <c r="O363" s="80"/>
      <c r="P363" s="80"/>
      <c r="Q363" s="151"/>
      <c r="R363" s="151"/>
      <c r="S363" s="151"/>
      <c r="T363" s="156"/>
      <c r="U363" s="156"/>
      <c r="V363" s="156"/>
      <c r="W363" s="156"/>
      <c r="X363" s="151"/>
      <c r="Y363" s="151"/>
      <c r="Z363" s="152"/>
      <c r="AA363" s="153"/>
      <c r="AB363" s="155"/>
      <c r="AC363" s="151"/>
      <c r="AD363" s="156"/>
      <c r="AE363" s="156"/>
      <c r="AF363" s="152"/>
      <c r="AG363" s="152"/>
      <c r="AH363" s="152"/>
      <c r="AI363" s="152"/>
      <c r="AJ363" s="152"/>
      <c r="AK363" s="124"/>
      <c r="AL363" s="124"/>
      <c r="AM363" s="125"/>
    </row>
    <row r="364" spans="1:41" ht="18" customHeight="1" x14ac:dyDescent="0.25">
      <c r="A364" s="157" t="s">
        <v>323</v>
      </c>
      <c r="B364" s="308"/>
      <c r="C364" s="308"/>
      <c r="D364" s="76"/>
      <c r="E364" s="76"/>
      <c r="F364" s="76"/>
      <c r="G364" s="76"/>
      <c r="H364" s="76"/>
      <c r="I364" s="76"/>
      <c r="J364" s="76"/>
      <c r="K364" s="76"/>
      <c r="L364" s="76"/>
      <c r="M364" s="76"/>
      <c r="N364" s="76"/>
      <c r="O364" s="76"/>
      <c r="P364" s="76"/>
      <c r="Q364" s="158"/>
      <c r="R364" s="158"/>
      <c r="S364" s="158"/>
      <c r="T364" s="159"/>
      <c r="U364" s="160"/>
      <c r="V364" s="159"/>
      <c r="W364" s="159"/>
      <c r="X364" s="152"/>
      <c r="Y364" s="152"/>
      <c r="Z364" s="152"/>
      <c r="AA364" s="153"/>
      <c r="AB364" s="154"/>
      <c r="AC364" s="160" t="s">
        <v>26</v>
      </c>
      <c r="AD364" s="158"/>
      <c r="AE364" s="158"/>
      <c r="AF364" s="159"/>
      <c r="AG364" s="161"/>
      <c r="AH364" s="152"/>
      <c r="AI364" s="152"/>
      <c r="AJ364" s="161"/>
      <c r="AK364" s="161"/>
      <c r="AL364" s="161"/>
      <c r="AM364" s="153"/>
    </row>
    <row r="365" spans="1:41" ht="18" customHeight="1" x14ac:dyDescent="0.25">
      <c r="A365" s="157" t="s">
        <v>249</v>
      </c>
      <c r="B365" s="308"/>
      <c r="C365" s="308"/>
      <c r="D365" s="131"/>
      <c r="E365" s="131"/>
      <c r="F365" s="131"/>
      <c r="G365" s="162"/>
      <c r="H365" s="162"/>
      <c r="I365" s="162"/>
      <c r="J365" s="162"/>
      <c r="K365" s="162"/>
      <c r="L365" s="162"/>
      <c r="M365" s="162"/>
      <c r="N365" s="162"/>
      <c r="O365" s="162"/>
      <c r="P365" s="162"/>
      <c r="Q365" s="151"/>
      <c r="R365" s="151"/>
      <c r="S365" s="151"/>
      <c r="T365" s="156"/>
      <c r="U365" s="156"/>
      <c r="V365" s="156"/>
      <c r="W365" s="156"/>
      <c r="X365" s="152"/>
      <c r="Y365" s="152"/>
      <c r="Z365" s="152"/>
      <c r="AA365" s="153"/>
      <c r="AB365" s="154"/>
      <c r="AC365" s="159" t="s">
        <v>27</v>
      </c>
      <c r="AD365" s="159" t="s">
        <v>28</v>
      </c>
      <c r="AE365" s="151"/>
      <c r="AF365" s="156"/>
      <c r="AG365" s="152"/>
      <c r="AH365" s="152"/>
      <c r="AI365" s="152"/>
      <c r="AJ365" s="152"/>
      <c r="AK365" s="152"/>
      <c r="AL365" s="152"/>
      <c r="AM365" s="163"/>
    </row>
    <row r="366" spans="1:41" ht="18" customHeight="1" x14ac:dyDescent="0.25">
      <c r="A366" s="170" t="s">
        <v>324</v>
      </c>
      <c r="B366" s="308"/>
      <c r="C366" s="308"/>
      <c r="D366" s="162"/>
      <c r="E366" s="162"/>
      <c r="F366" s="162"/>
      <c r="G366" s="164"/>
      <c r="H366" s="165"/>
      <c r="I366" s="165"/>
      <c r="J366" s="165"/>
      <c r="K366" s="165"/>
      <c r="L366" s="165"/>
      <c r="M366" s="165"/>
      <c r="N366" s="165"/>
      <c r="O366" s="165"/>
      <c r="P366" s="165"/>
      <c r="Q366" s="166"/>
      <c r="R366" s="166"/>
      <c r="S366" s="166"/>
      <c r="T366" s="166"/>
      <c r="U366" s="166"/>
      <c r="V366" s="166"/>
      <c r="W366" s="166"/>
      <c r="X366" s="152"/>
      <c r="Y366" s="152"/>
      <c r="Z366" s="152"/>
      <c r="AA366" s="153"/>
      <c r="AB366" s="154"/>
      <c r="AC366" s="158" t="s">
        <v>29</v>
      </c>
      <c r="AD366" s="158" t="s">
        <v>30</v>
      </c>
      <c r="AE366" s="166"/>
      <c r="AF366" s="166"/>
      <c r="AG366" s="152"/>
      <c r="AH366" s="152"/>
      <c r="AI366" s="152"/>
      <c r="AJ366" s="152"/>
      <c r="AK366" s="152"/>
      <c r="AL366" s="152"/>
      <c r="AM366" s="153"/>
    </row>
    <row r="367" spans="1:41" ht="18" customHeight="1" x14ac:dyDescent="0.25">
      <c r="A367" s="170" t="s">
        <v>325</v>
      </c>
      <c r="B367" s="308"/>
      <c r="C367" s="308"/>
      <c r="D367" s="308"/>
      <c r="E367" s="308"/>
      <c r="F367" s="308"/>
      <c r="G367" s="308"/>
      <c r="H367" s="164"/>
      <c r="I367" s="164"/>
      <c r="J367" s="164"/>
      <c r="K367" s="167"/>
      <c r="L367" s="164"/>
      <c r="M367" s="164"/>
      <c r="N367" s="164"/>
      <c r="O367" s="164"/>
      <c r="P367" s="164"/>
      <c r="Q367" s="168"/>
      <c r="R367" s="168"/>
      <c r="S367" s="168"/>
      <c r="T367" s="168"/>
      <c r="U367" s="151"/>
      <c r="V367" s="151"/>
      <c r="W367" s="151"/>
      <c r="X367" s="152"/>
      <c r="Y367" s="152"/>
      <c r="Z367" s="152"/>
      <c r="AA367" s="153"/>
      <c r="AB367" s="154"/>
      <c r="AC367" s="159" t="s">
        <v>12</v>
      </c>
      <c r="AD367" s="169" t="s">
        <v>31</v>
      </c>
      <c r="AE367" s="151"/>
      <c r="AF367" s="151"/>
      <c r="AG367" s="152"/>
      <c r="AH367" s="152"/>
      <c r="AI367" s="152"/>
      <c r="AJ367" s="152"/>
      <c r="AK367" s="152"/>
      <c r="AL367" s="152"/>
      <c r="AM367" s="153"/>
    </row>
    <row r="368" spans="1:41" ht="18" customHeight="1" x14ac:dyDescent="0.25">
      <c r="A368" s="157" t="s">
        <v>299</v>
      </c>
      <c r="B368" s="308"/>
      <c r="C368" s="308"/>
      <c r="D368" s="164"/>
      <c r="E368" s="164"/>
      <c r="F368" s="164"/>
      <c r="G368" s="164"/>
      <c r="H368" s="80"/>
      <c r="I368" s="80"/>
      <c r="J368" s="80"/>
      <c r="K368" s="80"/>
      <c r="L368" s="80"/>
      <c r="M368" s="80"/>
      <c r="N368" s="80"/>
      <c r="O368" s="80"/>
      <c r="P368" s="80"/>
      <c r="Q368" s="151"/>
      <c r="R368" s="151"/>
      <c r="S368" s="151"/>
      <c r="T368" s="151"/>
      <c r="U368" s="151"/>
      <c r="V368" s="151"/>
      <c r="W368" s="151"/>
      <c r="X368" s="152"/>
      <c r="Y368" s="152"/>
      <c r="Z368" s="152"/>
      <c r="AA368" s="153"/>
      <c r="AB368" s="154"/>
      <c r="AC368" s="159" t="s">
        <v>32</v>
      </c>
      <c r="AD368" s="159" t="s">
        <v>33</v>
      </c>
      <c r="AE368" s="151"/>
      <c r="AF368" s="151"/>
      <c r="AG368" s="152"/>
      <c r="AH368" s="152"/>
      <c r="AI368" s="152"/>
      <c r="AJ368" s="152"/>
      <c r="AK368" s="152"/>
      <c r="AL368" s="152"/>
      <c r="AM368" s="153"/>
    </row>
    <row r="369" spans="1:39" ht="18" customHeight="1" x14ac:dyDescent="0.25">
      <c r="A369" s="170"/>
      <c r="B369" s="308"/>
      <c r="C369" s="308"/>
      <c r="D369" s="164"/>
      <c r="E369" s="164"/>
      <c r="F369" s="164"/>
      <c r="G369" s="80"/>
      <c r="H369" s="80"/>
      <c r="I369" s="80"/>
      <c r="J369" s="80"/>
      <c r="K369" s="80"/>
      <c r="L369" s="80"/>
      <c r="M369" s="80"/>
      <c r="N369" s="80"/>
      <c r="O369" s="80"/>
      <c r="P369" s="80"/>
      <c r="Q369" s="151"/>
      <c r="R369" s="151"/>
      <c r="S369" s="151"/>
      <c r="T369" s="156"/>
      <c r="U369" s="156"/>
      <c r="V369" s="156"/>
      <c r="W369" s="156"/>
      <c r="X369" s="152"/>
      <c r="Y369" s="152"/>
      <c r="Z369" s="152"/>
      <c r="AA369" s="153"/>
      <c r="AB369" s="154"/>
      <c r="AC369" s="159" t="s">
        <v>34</v>
      </c>
      <c r="AD369" s="159" t="s">
        <v>35</v>
      </c>
      <c r="AE369" s="151"/>
      <c r="AF369" s="156"/>
      <c r="AG369" s="152"/>
      <c r="AH369" s="152"/>
      <c r="AI369" s="152"/>
      <c r="AJ369" s="152"/>
      <c r="AK369" s="152"/>
      <c r="AL369" s="152"/>
      <c r="AM369" s="153"/>
    </row>
    <row r="370" spans="1:39" ht="18" customHeight="1" x14ac:dyDescent="0.25">
      <c r="A370" s="157"/>
      <c r="B370" s="308"/>
      <c r="C370" s="308"/>
      <c r="D370" s="80"/>
      <c r="E370" s="80"/>
      <c r="F370" s="80"/>
      <c r="G370" s="80"/>
      <c r="H370" s="80"/>
      <c r="I370" s="80"/>
      <c r="J370" s="80"/>
      <c r="K370" s="80"/>
      <c r="L370" s="80"/>
      <c r="M370" s="164"/>
      <c r="N370" s="164"/>
      <c r="O370" s="164"/>
      <c r="P370" s="164"/>
      <c r="Q370" s="168"/>
      <c r="R370" s="168"/>
      <c r="S370" s="168"/>
      <c r="T370" s="156"/>
      <c r="U370" s="156"/>
      <c r="V370" s="156"/>
      <c r="W370" s="156"/>
      <c r="X370" s="152"/>
      <c r="Y370" s="152"/>
      <c r="Z370" s="152"/>
      <c r="AA370" s="153"/>
      <c r="AB370" s="154"/>
      <c r="AC370" s="158" t="s">
        <v>36</v>
      </c>
      <c r="AD370" s="158" t="s">
        <v>37</v>
      </c>
      <c r="AE370" s="151"/>
      <c r="AF370" s="156"/>
      <c r="AG370" s="152"/>
      <c r="AH370" s="152"/>
      <c r="AI370" s="152"/>
      <c r="AJ370" s="152"/>
      <c r="AK370" s="152"/>
      <c r="AL370" s="152"/>
      <c r="AM370" s="153"/>
    </row>
    <row r="371" spans="1:39" ht="18" customHeight="1" x14ac:dyDescent="0.25">
      <c r="A371" s="154"/>
      <c r="B371" s="152"/>
      <c r="C371" s="152"/>
      <c r="D371" s="80"/>
      <c r="E371" s="80"/>
      <c r="F371" s="80"/>
      <c r="G371" s="80"/>
      <c r="H371" s="80"/>
      <c r="I371" s="80"/>
      <c r="J371" s="80"/>
      <c r="K371" s="80"/>
      <c r="L371" s="80"/>
      <c r="M371" s="80"/>
      <c r="N371" s="80"/>
      <c r="O371" s="80"/>
      <c r="P371" s="80"/>
      <c r="Q371" s="151"/>
      <c r="R371" s="151"/>
      <c r="S371" s="151"/>
      <c r="T371" s="156"/>
      <c r="U371" s="156"/>
      <c r="V371" s="156"/>
      <c r="W371" s="156"/>
      <c r="X371" s="152"/>
      <c r="Y371" s="152"/>
      <c r="Z371" s="152"/>
      <c r="AA371" s="153"/>
      <c r="AB371" s="154"/>
      <c r="AC371" s="171"/>
      <c r="AD371" s="158" t="s">
        <v>59</v>
      </c>
      <c r="AE371" s="131"/>
      <c r="AF371" s="156"/>
      <c r="AG371" s="152"/>
      <c r="AH371" s="152"/>
      <c r="AI371" s="152"/>
      <c r="AJ371" s="152"/>
      <c r="AK371" s="152"/>
      <c r="AL371" s="152"/>
      <c r="AM371" s="153"/>
    </row>
    <row r="372" spans="1:39" ht="18" customHeight="1" x14ac:dyDescent="0.25">
      <c r="A372" s="154"/>
      <c r="B372" s="131"/>
      <c r="C372" s="131"/>
      <c r="D372" s="131"/>
      <c r="E372" s="80"/>
      <c r="F372" s="80"/>
      <c r="G372" s="80"/>
      <c r="H372" s="80"/>
      <c r="I372" s="80"/>
      <c r="J372" s="80"/>
      <c r="K372" s="80"/>
      <c r="L372" s="80"/>
      <c r="M372" s="80"/>
      <c r="N372" s="80"/>
      <c r="O372" s="80"/>
      <c r="P372" s="80"/>
      <c r="Q372" s="151"/>
      <c r="R372" s="151"/>
      <c r="S372" s="151"/>
      <c r="T372" s="156"/>
      <c r="U372" s="156"/>
      <c r="V372" s="156"/>
      <c r="W372" s="156"/>
      <c r="X372" s="152"/>
      <c r="Y372" s="152"/>
      <c r="Z372" s="152"/>
      <c r="AA372" s="153"/>
      <c r="AB372" s="154"/>
      <c r="AC372" s="249"/>
      <c r="AD372" s="158"/>
      <c r="AE372" s="131"/>
      <c r="AF372" s="156"/>
      <c r="AG372" s="152"/>
      <c r="AH372" s="152"/>
      <c r="AI372" s="152"/>
      <c r="AJ372" s="152"/>
      <c r="AK372" s="152"/>
      <c r="AL372" s="152"/>
      <c r="AM372" s="153"/>
    </row>
    <row r="373" spans="1:39" ht="18" customHeight="1" thickBot="1" x14ac:dyDescent="0.3">
      <c r="A373" s="172"/>
      <c r="B373" s="173"/>
      <c r="C373" s="173"/>
      <c r="D373" s="174"/>
      <c r="E373" s="175"/>
      <c r="F373" s="175"/>
      <c r="G373" s="175"/>
      <c r="H373" s="175"/>
      <c r="I373" s="175"/>
      <c r="J373" s="175"/>
      <c r="K373" s="174"/>
      <c r="L373" s="174"/>
      <c r="M373" s="174"/>
      <c r="N373" s="174"/>
      <c r="O373" s="174"/>
      <c r="P373" s="174"/>
      <c r="Q373" s="174"/>
      <c r="R373" s="174"/>
      <c r="S373" s="174"/>
      <c r="T373" s="176"/>
      <c r="U373" s="173"/>
      <c r="V373" s="173"/>
      <c r="W373" s="173"/>
      <c r="X373" s="173"/>
      <c r="Y373" s="173"/>
      <c r="Z373" s="173"/>
      <c r="AA373" s="177"/>
      <c r="AB373" s="498" t="s">
        <v>131</v>
      </c>
      <c r="AC373" s="381"/>
      <c r="AD373" s="381"/>
      <c r="AE373" s="381"/>
      <c r="AF373" s="381"/>
      <c r="AG373" s="381"/>
      <c r="AH373" s="381"/>
      <c r="AI373" s="381"/>
      <c r="AJ373" s="381"/>
      <c r="AK373" s="381"/>
      <c r="AL373" s="381"/>
      <c r="AM373" s="382"/>
    </row>
    <row r="374" spans="1:39" ht="18" customHeight="1" x14ac:dyDescent="0.25">
      <c r="A374" s="560"/>
      <c r="B374" s="561"/>
      <c r="C374" s="562"/>
      <c r="D374" s="563" t="str">
        <f>D72</f>
        <v>PLAN  STUDIÓW  NR  VIII</v>
      </c>
      <c r="E374" s="564"/>
      <c r="F374" s="564"/>
      <c r="G374" s="564"/>
      <c r="H374" s="564"/>
      <c r="I374" s="564"/>
      <c r="J374" s="564"/>
      <c r="K374" s="564"/>
      <c r="L374" s="564"/>
      <c r="M374" s="564"/>
      <c r="N374" s="564"/>
      <c r="O374" s="564"/>
      <c r="P374" s="564"/>
      <c r="Q374" s="564"/>
      <c r="R374" s="564"/>
      <c r="S374" s="564"/>
      <c r="T374" s="564"/>
      <c r="U374" s="564"/>
      <c r="V374" s="564"/>
      <c r="W374" s="564"/>
      <c r="X374" s="565"/>
      <c r="Y374" s="565"/>
      <c r="Z374" s="565"/>
      <c r="AA374" s="566"/>
      <c r="AB374" s="571"/>
      <c r="AC374" s="572"/>
      <c r="AD374" s="572"/>
      <c r="AE374" s="572"/>
      <c r="AF374" s="572"/>
      <c r="AG374" s="572"/>
      <c r="AH374" s="572"/>
      <c r="AI374" s="572"/>
      <c r="AJ374" s="572"/>
      <c r="AK374" s="572"/>
      <c r="AL374" s="572"/>
      <c r="AM374" s="573"/>
    </row>
    <row r="375" spans="1:39" ht="18" customHeight="1" x14ac:dyDescent="0.25">
      <c r="A375" s="596" t="s">
        <v>252</v>
      </c>
      <c r="B375" s="597"/>
      <c r="C375" s="598"/>
      <c r="D375" s="567"/>
      <c r="E375" s="568"/>
      <c r="F375" s="568"/>
      <c r="G375" s="568"/>
      <c r="H375" s="568"/>
      <c r="I375" s="568"/>
      <c r="J375" s="568"/>
      <c r="K375" s="568"/>
      <c r="L375" s="568"/>
      <c r="M375" s="568"/>
      <c r="N375" s="568"/>
      <c r="O375" s="568"/>
      <c r="P375" s="568"/>
      <c r="Q375" s="568"/>
      <c r="R375" s="568"/>
      <c r="S375" s="568"/>
      <c r="T375" s="568"/>
      <c r="U375" s="568"/>
      <c r="V375" s="568"/>
      <c r="W375" s="568"/>
      <c r="X375" s="569"/>
      <c r="Y375" s="569"/>
      <c r="Z375" s="569"/>
      <c r="AA375" s="570"/>
      <c r="AB375" s="250"/>
      <c r="AC375" s="251"/>
      <c r="AD375" s="251"/>
      <c r="AE375" s="251"/>
      <c r="AF375" s="251"/>
      <c r="AG375" s="251"/>
      <c r="AH375" s="251"/>
      <c r="AI375" s="251"/>
      <c r="AJ375" s="251"/>
      <c r="AK375" s="251"/>
      <c r="AL375" s="251"/>
      <c r="AM375" s="252"/>
    </row>
    <row r="376" spans="1:39" ht="18" customHeight="1" x14ac:dyDescent="0.25">
      <c r="A376" s="596"/>
      <c r="B376" s="597"/>
      <c r="C376" s="598"/>
      <c r="D376" s="76"/>
      <c r="E376" s="77"/>
      <c r="F376" s="77"/>
      <c r="G376" s="77"/>
      <c r="H376" s="78"/>
      <c r="I376" s="77"/>
      <c r="J376" s="77"/>
      <c r="K376" s="77"/>
      <c r="L376" s="126"/>
      <c r="M376" s="77"/>
      <c r="N376" s="77"/>
      <c r="O376" s="77"/>
      <c r="P376" s="77"/>
      <c r="Q376" s="77"/>
      <c r="R376" s="77"/>
      <c r="S376" s="77"/>
      <c r="T376" s="77"/>
      <c r="U376" s="77"/>
      <c r="V376" s="77"/>
      <c r="W376" s="253"/>
      <c r="X376" s="254"/>
      <c r="Y376" s="254"/>
      <c r="Z376" s="254"/>
      <c r="AA376" s="254"/>
      <c r="AB376" s="250"/>
      <c r="AC376" s="251"/>
      <c r="AD376" s="251"/>
      <c r="AE376" s="251"/>
      <c r="AF376" s="251"/>
      <c r="AG376" s="251"/>
      <c r="AH376" s="251"/>
      <c r="AI376" s="251"/>
      <c r="AJ376" s="251"/>
      <c r="AK376" s="251"/>
      <c r="AL376" s="251"/>
      <c r="AM376" s="252"/>
    </row>
    <row r="377" spans="1:39" ht="18" customHeight="1" x14ac:dyDescent="0.25">
      <c r="A377" s="608"/>
      <c r="B377" s="581"/>
      <c r="C377" s="582"/>
      <c r="D377" s="76" t="s">
        <v>114</v>
      </c>
      <c r="E377" s="77"/>
      <c r="F377" s="77"/>
      <c r="G377" s="77"/>
      <c r="H377" s="78" t="s">
        <v>115</v>
      </c>
      <c r="I377" s="77"/>
      <c r="J377" s="77"/>
      <c r="K377" s="77"/>
      <c r="L377" s="126"/>
      <c r="M377" s="77"/>
      <c r="N377" s="77"/>
      <c r="O377" s="77"/>
      <c r="P377" s="77"/>
      <c r="Q377" s="77"/>
      <c r="R377" s="77"/>
      <c r="S377" s="77"/>
      <c r="T377" s="77"/>
      <c r="U377" s="77"/>
      <c r="V377" s="77"/>
      <c r="W377" s="255"/>
      <c r="X377" s="162"/>
      <c r="Y377" s="255"/>
      <c r="Z377" s="255"/>
      <c r="AA377" s="255"/>
      <c r="AB377" s="256"/>
      <c r="AC377" s="257"/>
      <c r="AD377" s="257"/>
      <c r="AE377" s="257"/>
      <c r="AF377" s="257"/>
      <c r="AG377" s="257"/>
      <c r="AH377" s="257"/>
      <c r="AI377" s="257"/>
      <c r="AJ377" s="257"/>
      <c r="AK377" s="257"/>
      <c r="AL377" s="257"/>
      <c r="AM377" s="258"/>
    </row>
    <row r="378" spans="1:39" ht="18" customHeight="1" x14ac:dyDescent="0.25">
      <c r="A378" s="580" t="s">
        <v>61</v>
      </c>
      <c r="B378" s="581"/>
      <c r="C378" s="582"/>
      <c r="D378" s="76" t="s">
        <v>64</v>
      </c>
      <c r="E378" s="321"/>
      <c r="F378" s="321"/>
      <c r="G378" s="321"/>
      <c r="H378" s="78" t="s">
        <v>106</v>
      </c>
      <c r="I378" s="80"/>
      <c r="J378" s="321"/>
      <c r="K378" s="78"/>
      <c r="L378" s="78"/>
      <c r="M378" s="131"/>
      <c r="N378" s="78"/>
      <c r="O378" s="78"/>
      <c r="P378" s="78"/>
      <c r="Q378" s="78"/>
      <c r="R378" s="78"/>
      <c r="S378" s="78"/>
      <c r="T378" s="78"/>
      <c r="U378" s="78"/>
      <c r="V378" s="76"/>
      <c r="W378" s="255"/>
      <c r="X378" s="162"/>
      <c r="Y378" s="320"/>
      <c r="Z378" s="320"/>
      <c r="AA378" s="320"/>
      <c r="AB378" s="576"/>
      <c r="AC378" s="577"/>
      <c r="AD378" s="577"/>
      <c r="AE378" s="577"/>
      <c r="AF378" s="577"/>
      <c r="AG378" s="577"/>
      <c r="AH378" s="577"/>
      <c r="AI378" s="577"/>
      <c r="AJ378" s="577"/>
      <c r="AK378" s="577"/>
      <c r="AL378" s="577"/>
      <c r="AM378" s="578"/>
    </row>
    <row r="379" spans="1:39" ht="18" customHeight="1" x14ac:dyDescent="0.25">
      <c r="A379" s="576" t="s">
        <v>102</v>
      </c>
      <c r="B379" s="577"/>
      <c r="C379" s="579"/>
      <c r="D379" s="76" t="s">
        <v>63</v>
      </c>
      <c r="E379" s="321"/>
      <c r="F379" s="321"/>
      <c r="G379" s="76"/>
      <c r="H379" s="78" t="s">
        <v>101</v>
      </c>
      <c r="I379" s="80"/>
      <c r="J379" s="78"/>
      <c r="K379" s="78"/>
      <c r="L379" s="124"/>
      <c r="M379" s="131"/>
      <c r="N379" s="321"/>
      <c r="O379" s="78"/>
      <c r="P379" s="78"/>
      <c r="Q379" s="78"/>
      <c r="R379" s="78"/>
      <c r="S379" s="78"/>
      <c r="T379" s="78"/>
      <c r="U379" s="78"/>
      <c r="V379" s="76"/>
      <c r="W379" s="255"/>
      <c r="X379" s="162"/>
      <c r="Y379" s="320"/>
      <c r="Z379" s="320"/>
      <c r="AA379" s="320"/>
      <c r="AB379" s="576"/>
      <c r="AC379" s="577"/>
      <c r="AD379" s="577"/>
      <c r="AE379" s="577"/>
      <c r="AF379" s="577"/>
      <c r="AG379" s="577"/>
      <c r="AH379" s="577"/>
      <c r="AI379" s="577"/>
      <c r="AJ379" s="577"/>
      <c r="AK379" s="577"/>
      <c r="AL379" s="577"/>
      <c r="AM379" s="578"/>
    </row>
    <row r="380" spans="1:39" ht="18" customHeight="1" x14ac:dyDescent="0.25">
      <c r="A380" s="580" t="s">
        <v>57</v>
      </c>
      <c r="B380" s="581"/>
      <c r="C380" s="582"/>
      <c r="D380" s="76" t="s">
        <v>0</v>
      </c>
      <c r="E380" s="76"/>
      <c r="F380" s="76"/>
      <c r="G380" s="76"/>
      <c r="H380" s="78" t="s">
        <v>65</v>
      </c>
      <c r="I380" s="80"/>
      <c r="J380" s="78"/>
      <c r="K380" s="78"/>
      <c r="L380" s="78"/>
      <c r="M380" s="131"/>
      <c r="N380" s="321"/>
      <c r="O380" s="78"/>
      <c r="P380" s="78"/>
      <c r="Q380" s="78"/>
      <c r="R380" s="78"/>
      <c r="S380" s="78"/>
      <c r="T380" s="78"/>
      <c r="U380" s="78"/>
      <c r="V380" s="76"/>
      <c r="W380" s="255"/>
      <c r="X380" s="162"/>
      <c r="Y380" s="255"/>
      <c r="Z380" s="255"/>
      <c r="AA380" s="255"/>
      <c r="AB380" s="373" t="s">
        <v>239</v>
      </c>
      <c r="AC380" s="374"/>
      <c r="AD380" s="374"/>
      <c r="AE380" s="374"/>
      <c r="AF380" s="374"/>
      <c r="AG380" s="374"/>
      <c r="AH380" s="374"/>
      <c r="AI380" s="374"/>
      <c r="AJ380" s="374"/>
      <c r="AK380" s="374"/>
      <c r="AL380" s="374"/>
      <c r="AM380" s="375"/>
    </row>
    <row r="381" spans="1:39" ht="18" customHeight="1" x14ac:dyDescent="0.25">
      <c r="A381" s="317"/>
      <c r="B381" s="318"/>
      <c r="C381" s="319"/>
      <c r="D381" s="136"/>
      <c r="E381" s="76"/>
      <c r="F381" s="76"/>
      <c r="G381" s="76"/>
      <c r="H381" s="78"/>
      <c r="I381" s="78"/>
      <c r="J381" s="78"/>
      <c r="K381" s="78"/>
      <c r="L381" s="78"/>
      <c r="M381" s="131"/>
      <c r="N381" s="78"/>
      <c r="O381" s="78"/>
      <c r="P381" s="78"/>
      <c r="Q381" s="78"/>
      <c r="R381" s="78"/>
      <c r="S381" s="78"/>
      <c r="T381" s="78"/>
      <c r="U381" s="78"/>
      <c r="V381" s="76"/>
      <c r="W381" s="255"/>
      <c r="X381" s="162"/>
      <c r="Y381" s="255"/>
      <c r="Z381" s="255"/>
      <c r="AA381" s="255"/>
      <c r="AB381" s="373" t="s">
        <v>240</v>
      </c>
      <c r="AC381" s="374"/>
      <c r="AD381" s="374"/>
      <c r="AE381" s="374"/>
      <c r="AF381" s="374"/>
      <c r="AG381" s="374"/>
      <c r="AH381" s="374"/>
      <c r="AI381" s="374"/>
      <c r="AJ381" s="374"/>
      <c r="AK381" s="374"/>
      <c r="AL381" s="374"/>
      <c r="AM381" s="375"/>
    </row>
    <row r="382" spans="1:39" ht="18" customHeight="1" thickBot="1" x14ac:dyDescent="0.3">
      <c r="A382" s="583"/>
      <c r="B382" s="584"/>
      <c r="C382" s="585"/>
      <c r="D382" s="136"/>
      <c r="E382" s="76"/>
      <c r="F382" s="76"/>
      <c r="G382" s="76"/>
      <c r="H382" s="78"/>
      <c r="I382" s="137"/>
      <c r="J382" s="137"/>
      <c r="K382" s="137"/>
      <c r="L382" s="137"/>
      <c r="M382" s="131"/>
      <c r="N382" s="78"/>
      <c r="O382" s="78"/>
      <c r="P382" s="78"/>
      <c r="Q382" s="78"/>
      <c r="R382" s="78"/>
      <c r="S382" s="78"/>
      <c r="T382" s="78"/>
      <c r="U382" s="78"/>
      <c r="V382" s="76"/>
      <c r="W382" s="324"/>
      <c r="X382" s="264"/>
      <c r="Y382" s="323"/>
      <c r="Z382" s="323"/>
      <c r="AA382" s="323"/>
      <c r="AB382" s="586"/>
      <c r="AC382" s="587"/>
      <c r="AD382" s="587"/>
      <c r="AE382" s="587"/>
      <c r="AF382" s="587"/>
      <c r="AG382" s="587"/>
      <c r="AH382" s="587"/>
      <c r="AI382" s="587"/>
      <c r="AJ382" s="587"/>
      <c r="AK382" s="587"/>
      <c r="AL382" s="587"/>
      <c r="AM382" s="588"/>
    </row>
    <row r="383" spans="1:39" ht="6" customHeight="1" thickBot="1" x14ac:dyDescent="0.3">
      <c r="A383" s="204"/>
      <c r="B383" s="204"/>
      <c r="C383" s="204"/>
      <c r="D383" s="322"/>
      <c r="E383" s="322"/>
      <c r="F383" s="322"/>
      <c r="G383" s="322"/>
      <c r="H383" s="322"/>
      <c r="I383" s="322"/>
      <c r="J383" s="322"/>
      <c r="K383" s="205"/>
      <c r="L383" s="205"/>
      <c r="M383" s="205"/>
      <c r="N383" s="205"/>
      <c r="O383" s="205"/>
      <c r="P383" s="205"/>
      <c r="Q383" s="205"/>
      <c r="R383" s="205"/>
      <c r="S383" s="205"/>
      <c r="T383" s="205"/>
      <c r="U383" s="205"/>
      <c r="V383" s="206"/>
      <c r="W383" s="206"/>
      <c r="X383" s="207"/>
      <c r="Y383" s="207"/>
      <c r="Z383" s="207"/>
      <c r="AA383" s="207"/>
      <c r="AB383" s="207"/>
      <c r="AC383" s="207"/>
      <c r="AD383" s="207"/>
      <c r="AE383" s="207"/>
      <c r="AF383" s="207"/>
      <c r="AG383" s="207"/>
      <c r="AH383" s="207"/>
      <c r="AI383" s="207"/>
      <c r="AJ383" s="207"/>
      <c r="AK383" s="207"/>
      <c r="AL383" s="322"/>
      <c r="AM383" s="322"/>
    </row>
    <row r="384" spans="1:39" ht="18" customHeight="1" x14ac:dyDescent="0.25">
      <c r="A384" s="504" t="s">
        <v>39</v>
      </c>
      <c r="B384" s="507" t="s">
        <v>2</v>
      </c>
      <c r="C384" s="452"/>
      <c r="D384" s="451" t="s">
        <v>3</v>
      </c>
      <c r="E384" s="452"/>
      <c r="F384" s="453"/>
      <c r="G384" s="531" t="s">
        <v>4</v>
      </c>
      <c r="H384" s="458"/>
      <c r="I384" s="458"/>
      <c r="J384" s="458"/>
      <c r="K384" s="458"/>
      <c r="L384" s="457" t="s">
        <v>49</v>
      </c>
      <c r="M384" s="458"/>
      <c r="N384" s="458"/>
      <c r="O384" s="458"/>
      <c r="P384" s="458"/>
      <c r="Q384" s="458"/>
      <c r="R384" s="458"/>
      <c r="S384" s="458"/>
      <c r="T384" s="458"/>
      <c r="U384" s="458"/>
      <c r="V384" s="458"/>
      <c r="W384" s="458"/>
      <c r="X384" s="458"/>
      <c r="Y384" s="458"/>
      <c r="Z384" s="458"/>
      <c r="AA384" s="458"/>
      <c r="AB384" s="458"/>
      <c r="AC384" s="458"/>
      <c r="AD384" s="458"/>
      <c r="AE384" s="458"/>
      <c r="AF384" s="458"/>
      <c r="AG384" s="458"/>
      <c r="AH384" s="458"/>
      <c r="AI384" s="458"/>
      <c r="AJ384" s="458"/>
      <c r="AK384" s="458"/>
      <c r="AL384" s="458"/>
      <c r="AM384" s="467"/>
    </row>
    <row r="385" spans="1:41" ht="18" customHeight="1" x14ac:dyDescent="0.25">
      <c r="A385" s="505"/>
      <c r="B385" s="508"/>
      <c r="C385" s="455"/>
      <c r="D385" s="454"/>
      <c r="E385" s="455"/>
      <c r="F385" s="456"/>
      <c r="G385" s="378" t="s">
        <v>6</v>
      </c>
      <c r="H385" s="440" t="s">
        <v>7</v>
      </c>
      <c r="I385" s="440"/>
      <c r="J385" s="440"/>
      <c r="K385" s="462"/>
      <c r="L385" s="393" t="s">
        <v>241</v>
      </c>
      <c r="M385" s="394"/>
      <c r="N385" s="394"/>
      <c r="O385" s="395"/>
      <c r="P385" s="393" t="s">
        <v>242</v>
      </c>
      <c r="Q385" s="394"/>
      <c r="R385" s="394"/>
      <c r="S385" s="395"/>
      <c r="T385" s="393" t="s">
        <v>243</v>
      </c>
      <c r="U385" s="394"/>
      <c r="V385" s="394"/>
      <c r="W385" s="395"/>
      <c r="X385" s="393" t="s">
        <v>244</v>
      </c>
      <c r="Y385" s="394"/>
      <c r="Z385" s="394"/>
      <c r="AA385" s="395"/>
      <c r="AB385" s="393" t="s">
        <v>245</v>
      </c>
      <c r="AC385" s="394"/>
      <c r="AD385" s="394"/>
      <c r="AE385" s="395"/>
      <c r="AF385" s="393" t="s">
        <v>246</v>
      </c>
      <c r="AG385" s="394"/>
      <c r="AH385" s="394"/>
      <c r="AI385" s="395"/>
      <c r="AJ385" s="393" t="s">
        <v>247</v>
      </c>
      <c r="AK385" s="394"/>
      <c r="AL385" s="394"/>
      <c r="AM385" s="395"/>
    </row>
    <row r="386" spans="1:41" ht="18" customHeight="1" x14ac:dyDescent="0.25">
      <c r="A386" s="505"/>
      <c r="B386" s="508"/>
      <c r="C386" s="455"/>
      <c r="D386" s="425" t="s">
        <v>8</v>
      </c>
      <c r="E386" s="459" t="s">
        <v>9</v>
      </c>
      <c r="F386" s="383" t="s">
        <v>60</v>
      </c>
      <c r="G386" s="429"/>
      <c r="H386" s="440" t="s">
        <v>10</v>
      </c>
      <c r="I386" s="440" t="s">
        <v>11</v>
      </c>
      <c r="J386" s="440" t="s">
        <v>12</v>
      </c>
      <c r="K386" s="462" t="s">
        <v>55</v>
      </c>
      <c r="L386" s="479" t="s">
        <v>354</v>
      </c>
      <c r="M386" s="480"/>
      <c r="N386" s="480"/>
      <c r="O386" s="480"/>
      <c r="P386" s="480"/>
      <c r="Q386" s="480"/>
      <c r="R386" s="480"/>
      <c r="S386" s="480"/>
      <c r="T386" s="480"/>
      <c r="U386" s="480"/>
      <c r="V386" s="480"/>
      <c r="W386" s="480"/>
      <c r="X386" s="480"/>
      <c r="Y386" s="480"/>
      <c r="Z386" s="480"/>
      <c r="AA386" s="480"/>
      <c r="AB386" s="480"/>
      <c r="AC386" s="480"/>
      <c r="AD386" s="480"/>
      <c r="AE386" s="480"/>
      <c r="AF386" s="480"/>
      <c r="AG386" s="480"/>
      <c r="AH386" s="480"/>
      <c r="AI386" s="480"/>
      <c r="AJ386" s="480"/>
      <c r="AK386" s="480"/>
      <c r="AL386" s="480"/>
      <c r="AM386" s="481"/>
    </row>
    <row r="387" spans="1:41" ht="18" customHeight="1" x14ac:dyDescent="0.25">
      <c r="A387" s="505"/>
      <c r="B387" s="508"/>
      <c r="C387" s="455"/>
      <c r="D387" s="425"/>
      <c r="E387" s="460"/>
      <c r="F387" s="428"/>
      <c r="G387" s="429"/>
      <c r="H387" s="440"/>
      <c r="I387" s="440"/>
      <c r="J387" s="440"/>
      <c r="K387" s="462"/>
      <c r="L387" s="378" t="s">
        <v>10</v>
      </c>
      <c r="M387" s="385" t="s">
        <v>11</v>
      </c>
      <c r="N387" s="376" t="s">
        <v>13</v>
      </c>
      <c r="O387" s="383" t="s">
        <v>58</v>
      </c>
      <c r="P387" s="378" t="s">
        <v>10</v>
      </c>
      <c r="Q387" s="385" t="s">
        <v>11</v>
      </c>
      <c r="R387" s="376" t="s">
        <v>13</v>
      </c>
      <c r="S387" s="383" t="s">
        <v>58</v>
      </c>
      <c r="T387" s="378" t="s">
        <v>10</v>
      </c>
      <c r="U387" s="385" t="s">
        <v>11</v>
      </c>
      <c r="V387" s="376" t="s">
        <v>13</v>
      </c>
      <c r="W387" s="383" t="s">
        <v>58</v>
      </c>
      <c r="X387" s="378" t="s">
        <v>10</v>
      </c>
      <c r="Y387" s="385" t="s">
        <v>11</v>
      </c>
      <c r="Z387" s="376" t="s">
        <v>13</v>
      </c>
      <c r="AA387" s="383" t="s">
        <v>58</v>
      </c>
      <c r="AB387" s="378" t="s">
        <v>10</v>
      </c>
      <c r="AC387" s="385" t="s">
        <v>11</v>
      </c>
      <c r="AD387" s="376" t="s">
        <v>13</v>
      </c>
      <c r="AE387" s="383" t="s">
        <v>58</v>
      </c>
      <c r="AF387" s="378" t="s">
        <v>10</v>
      </c>
      <c r="AG387" s="385" t="s">
        <v>11</v>
      </c>
      <c r="AH387" s="376" t="s">
        <v>13</v>
      </c>
      <c r="AI387" s="383" t="s">
        <v>58</v>
      </c>
      <c r="AJ387" s="378" t="s">
        <v>10</v>
      </c>
      <c r="AK387" s="385" t="s">
        <v>11</v>
      </c>
      <c r="AL387" s="376" t="s">
        <v>13</v>
      </c>
      <c r="AM387" s="383" t="s">
        <v>58</v>
      </c>
    </row>
    <row r="388" spans="1:41" ht="18" customHeight="1" thickBot="1" x14ac:dyDescent="0.3">
      <c r="A388" s="506"/>
      <c r="B388" s="509"/>
      <c r="C388" s="510"/>
      <c r="D388" s="426"/>
      <c r="E388" s="461"/>
      <c r="F388" s="384"/>
      <c r="G388" s="379"/>
      <c r="H388" s="441"/>
      <c r="I388" s="441"/>
      <c r="J388" s="441"/>
      <c r="K388" s="463"/>
      <c r="L388" s="379"/>
      <c r="M388" s="386"/>
      <c r="N388" s="377"/>
      <c r="O388" s="384"/>
      <c r="P388" s="379"/>
      <c r="Q388" s="386"/>
      <c r="R388" s="377"/>
      <c r="S388" s="384"/>
      <c r="T388" s="379"/>
      <c r="U388" s="386"/>
      <c r="V388" s="377"/>
      <c r="W388" s="384"/>
      <c r="X388" s="379"/>
      <c r="Y388" s="386"/>
      <c r="Z388" s="377"/>
      <c r="AA388" s="384"/>
      <c r="AB388" s="379"/>
      <c r="AC388" s="386"/>
      <c r="AD388" s="377"/>
      <c r="AE388" s="384"/>
      <c r="AF388" s="379"/>
      <c r="AG388" s="386"/>
      <c r="AH388" s="377"/>
      <c r="AI388" s="384"/>
      <c r="AJ388" s="379"/>
      <c r="AK388" s="386"/>
      <c r="AL388" s="377"/>
      <c r="AM388" s="384"/>
    </row>
    <row r="389" spans="1:41" ht="18" customHeight="1" thickBot="1" x14ac:dyDescent="0.3">
      <c r="A389" s="81" t="s">
        <v>223</v>
      </c>
      <c r="B389" s="413" t="s">
        <v>224</v>
      </c>
      <c r="C389" s="413"/>
      <c r="D389" s="601"/>
      <c r="E389" s="601"/>
      <c r="F389" s="601"/>
      <c r="G389" s="601"/>
      <c r="H389" s="555"/>
      <c r="I389" s="555"/>
      <c r="J389" s="555"/>
      <c r="K389" s="555"/>
      <c r="L389" s="555"/>
      <c r="M389" s="555"/>
      <c r="N389" s="555"/>
      <c r="O389" s="555"/>
      <c r="P389" s="555"/>
      <c r="Q389" s="555"/>
      <c r="R389" s="555"/>
      <c r="S389" s="555"/>
      <c r="T389" s="555"/>
      <c r="U389" s="555"/>
      <c r="V389" s="555"/>
      <c r="W389" s="555"/>
      <c r="X389" s="555"/>
      <c r="Y389" s="555"/>
      <c r="Z389" s="555"/>
      <c r="AA389" s="555"/>
      <c r="AB389" s="555"/>
      <c r="AC389" s="555"/>
      <c r="AD389" s="555"/>
      <c r="AE389" s="555"/>
      <c r="AF389" s="555"/>
      <c r="AG389" s="555"/>
      <c r="AH389" s="555"/>
      <c r="AI389" s="555"/>
      <c r="AJ389" s="555"/>
      <c r="AK389" s="555"/>
      <c r="AL389" s="555"/>
      <c r="AM389" s="556"/>
    </row>
    <row r="390" spans="1:41" ht="18" customHeight="1" x14ac:dyDescent="0.25">
      <c r="A390" s="224">
        <v>1</v>
      </c>
      <c r="B390" s="517" t="s">
        <v>294</v>
      </c>
      <c r="C390" s="535"/>
      <c r="D390" s="215"/>
      <c r="E390" s="192">
        <v>3</v>
      </c>
      <c r="F390" s="181">
        <v>4</v>
      </c>
      <c r="G390" s="98">
        <f>SUM(H390:K390)</f>
        <v>45</v>
      </c>
      <c r="H390" s="287">
        <f t="shared" ref="H390:H391" si="112">SUM(L390,P390,T390,X390,AB390,AF390,AJ390)</f>
        <v>15</v>
      </c>
      <c r="I390" s="287">
        <f t="shared" ref="I390:I391" si="113">SUM(M390,Q390,U390,Y390,AC390,AG390,AK390)</f>
        <v>0</v>
      </c>
      <c r="J390" s="287">
        <f t="shared" ref="J390:J391" si="114">SUM(N390,R390,V390,Z390,AD390,AH390,AL390)</f>
        <v>15</v>
      </c>
      <c r="K390" s="287">
        <f t="shared" ref="K390:K391" si="115">SUM(O390,S390,W390,AA390,AE390,AI390,AM390)</f>
        <v>15</v>
      </c>
      <c r="L390" s="190"/>
      <c r="M390" s="185"/>
      <c r="N390" s="185"/>
      <c r="O390" s="181"/>
      <c r="P390" s="187"/>
      <c r="Q390" s="185"/>
      <c r="R390" s="185"/>
      <c r="S390" s="181"/>
      <c r="T390" s="187"/>
      <c r="U390" s="185"/>
      <c r="V390" s="185"/>
      <c r="W390" s="181"/>
      <c r="X390" s="187"/>
      <c r="Y390" s="185"/>
      <c r="Z390" s="185"/>
      <c r="AA390" s="181"/>
      <c r="AB390" s="187"/>
      <c r="AC390" s="185"/>
      <c r="AD390" s="185"/>
      <c r="AE390" s="181"/>
      <c r="AF390" s="187">
        <v>15</v>
      </c>
      <c r="AG390" s="185"/>
      <c r="AH390" s="185">
        <v>15</v>
      </c>
      <c r="AI390" s="181">
        <v>15</v>
      </c>
      <c r="AJ390" s="270"/>
      <c r="AK390" s="271"/>
      <c r="AL390" s="271"/>
      <c r="AM390" s="272"/>
      <c r="AO390" s="367"/>
    </row>
    <row r="391" spans="1:41" ht="18" customHeight="1" x14ac:dyDescent="0.25">
      <c r="A391" s="232">
        <f>A390+1</f>
        <v>2</v>
      </c>
      <c r="B391" s="517" t="s">
        <v>295</v>
      </c>
      <c r="C391" s="535"/>
      <c r="D391" s="215"/>
      <c r="E391" s="192">
        <v>2</v>
      </c>
      <c r="F391" s="181">
        <v>2</v>
      </c>
      <c r="G391" s="98">
        <f>SUM(H391:K391)</f>
        <v>30</v>
      </c>
      <c r="H391" s="287">
        <f t="shared" si="112"/>
        <v>15</v>
      </c>
      <c r="I391" s="287">
        <f t="shared" si="113"/>
        <v>0</v>
      </c>
      <c r="J391" s="287">
        <f t="shared" si="114"/>
        <v>15</v>
      </c>
      <c r="K391" s="287">
        <f t="shared" si="115"/>
        <v>0</v>
      </c>
      <c r="L391" s="190"/>
      <c r="M391" s="185"/>
      <c r="N391" s="185"/>
      <c r="O391" s="181"/>
      <c r="P391" s="187"/>
      <c r="Q391" s="185"/>
      <c r="R391" s="185"/>
      <c r="S391" s="181"/>
      <c r="T391" s="187"/>
      <c r="U391" s="185"/>
      <c r="V391" s="185"/>
      <c r="W391" s="181"/>
      <c r="X391" s="187"/>
      <c r="Y391" s="185"/>
      <c r="Z391" s="185"/>
      <c r="AA391" s="181"/>
      <c r="AB391" s="187"/>
      <c r="AC391" s="185"/>
      <c r="AD391" s="185"/>
      <c r="AE391" s="181"/>
      <c r="AF391" s="187">
        <v>15</v>
      </c>
      <c r="AG391" s="185"/>
      <c r="AH391" s="185">
        <v>15</v>
      </c>
      <c r="AI391" s="181"/>
      <c r="AJ391" s="282"/>
      <c r="AK391" s="271"/>
      <c r="AL391" s="271"/>
      <c r="AM391" s="283"/>
    </row>
    <row r="392" spans="1:41" ht="18" customHeight="1" x14ac:dyDescent="0.25">
      <c r="A392" s="232">
        <f>A391+1</f>
        <v>3</v>
      </c>
      <c r="B392" s="517" t="s">
        <v>296</v>
      </c>
      <c r="C392" s="535"/>
      <c r="D392" s="215"/>
      <c r="E392" s="192">
        <v>1</v>
      </c>
      <c r="F392" s="181">
        <v>2</v>
      </c>
      <c r="G392" s="98">
        <f>SUM(H392:K392)</f>
        <v>15</v>
      </c>
      <c r="H392" s="287">
        <f>SUM(L392,P392,T392,X392,AB392,AF392,AJ392)</f>
        <v>0</v>
      </c>
      <c r="I392" s="287">
        <f t="shared" ref="I392:K392" si="116">SUM(M392,Q392,U392,Y392,AC392,AG392,AK392)</f>
        <v>0</v>
      </c>
      <c r="J392" s="287">
        <f t="shared" si="116"/>
        <v>15</v>
      </c>
      <c r="K392" s="287">
        <f t="shared" si="116"/>
        <v>0</v>
      </c>
      <c r="L392" s="190"/>
      <c r="M392" s="185"/>
      <c r="N392" s="185"/>
      <c r="O392" s="181"/>
      <c r="P392" s="187"/>
      <c r="Q392" s="185"/>
      <c r="R392" s="185"/>
      <c r="S392" s="181"/>
      <c r="T392" s="187"/>
      <c r="U392" s="185"/>
      <c r="V392" s="185"/>
      <c r="W392" s="181"/>
      <c r="X392" s="187"/>
      <c r="Y392" s="185"/>
      <c r="Z392" s="185"/>
      <c r="AA392" s="181"/>
      <c r="AB392" s="187"/>
      <c r="AC392" s="185"/>
      <c r="AD392" s="185"/>
      <c r="AE392" s="181"/>
      <c r="AF392" s="187"/>
      <c r="AG392" s="185"/>
      <c r="AH392" s="185">
        <v>15</v>
      </c>
      <c r="AI392" s="181"/>
      <c r="AJ392" s="273"/>
      <c r="AK392" s="271"/>
      <c r="AL392" s="271"/>
      <c r="AM392" s="274"/>
    </row>
    <row r="393" spans="1:41" ht="18" customHeight="1" x14ac:dyDescent="0.25">
      <c r="A393" s="232">
        <f>A392+1</f>
        <v>4</v>
      </c>
      <c r="B393" s="517" t="s">
        <v>279</v>
      </c>
      <c r="C393" s="535"/>
      <c r="D393" s="215"/>
      <c r="E393" s="192">
        <v>1</v>
      </c>
      <c r="F393" s="181">
        <v>2</v>
      </c>
      <c r="G393" s="98">
        <f>SUM(H393:K393)</f>
        <v>15</v>
      </c>
      <c r="H393" s="287">
        <f t="shared" ref="H393:H395" si="117">SUM(L393,P393,T393,X393,AB393,AF393,AJ393)</f>
        <v>15</v>
      </c>
      <c r="I393" s="287">
        <f t="shared" ref="I393:I395" si="118">SUM(M393,Q393,U393,Y393,AC393,AG393,AK393)</f>
        <v>0</v>
      </c>
      <c r="J393" s="287">
        <f t="shared" ref="J393:J395" si="119">SUM(N393,R393,V393,Z393,AD393,AH393,AL393)</f>
        <v>0</v>
      </c>
      <c r="K393" s="287">
        <f t="shared" ref="K393:K395" si="120">SUM(O393,S393,W393,AA393,AE393,AI393,AM393)</f>
        <v>0</v>
      </c>
      <c r="L393" s="190"/>
      <c r="M393" s="185"/>
      <c r="N393" s="185"/>
      <c r="O393" s="181"/>
      <c r="P393" s="187"/>
      <c r="Q393" s="185"/>
      <c r="R393" s="185"/>
      <c r="S393" s="181"/>
      <c r="T393" s="187"/>
      <c r="U393" s="185"/>
      <c r="V393" s="185"/>
      <c r="W393" s="181"/>
      <c r="X393" s="187"/>
      <c r="Y393" s="185"/>
      <c r="Z393" s="185"/>
      <c r="AA393" s="181"/>
      <c r="AB393" s="187"/>
      <c r="AC393" s="185"/>
      <c r="AD393" s="185"/>
      <c r="AE393" s="181"/>
      <c r="AF393" s="187"/>
      <c r="AG393" s="185"/>
      <c r="AH393" s="185"/>
      <c r="AI393" s="181"/>
      <c r="AJ393" s="273">
        <v>15</v>
      </c>
      <c r="AK393" s="271"/>
      <c r="AL393" s="271"/>
      <c r="AM393" s="283"/>
      <c r="AO393" s="367"/>
    </row>
    <row r="394" spans="1:41" ht="18" customHeight="1" x14ac:dyDescent="0.25">
      <c r="A394" s="232">
        <f>A393+1</f>
        <v>5</v>
      </c>
      <c r="B394" s="517" t="s">
        <v>92</v>
      </c>
      <c r="C394" s="535"/>
      <c r="D394" s="215"/>
      <c r="E394" s="192">
        <v>1</v>
      </c>
      <c r="F394" s="181">
        <v>9</v>
      </c>
      <c r="G394" s="98">
        <f>SUM(H394:K394)</f>
        <v>30</v>
      </c>
      <c r="H394" s="287">
        <f t="shared" si="117"/>
        <v>0</v>
      </c>
      <c r="I394" s="287">
        <f t="shared" si="118"/>
        <v>0</v>
      </c>
      <c r="J394" s="287">
        <f t="shared" si="119"/>
        <v>0</v>
      </c>
      <c r="K394" s="287">
        <f t="shared" si="120"/>
        <v>30</v>
      </c>
      <c r="L394" s="190"/>
      <c r="M394" s="185"/>
      <c r="N394" s="185"/>
      <c r="O394" s="181"/>
      <c r="P394" s="187"/>
      <c r="Q394" s="185"/>
      <c r="R394" s="185"/>
      <c r="S394" s="181"/>
      <c r="T394" s="187"/>
      <c r="U394" s="185"/>
      <c r="V394" s="185"/>
      <c r="W394" s="181"/>
      <c r="X394" s="187"/>
      <c r="Y394" s="185"/>
      <c r="Z394" s="185"/>
      <c r="AA394" s="181"/>
      <c r="AB394" s="187"/>
      <c r="AC394" s="185"/>
      <c r="AD394" s="185"/>
      <c r="AE394" s="181"/>
      <c r="AF394" s="187"/>
      <c r="AG394" s="185"/>
      <c r="AH394" s="185"/>
      <c r="AI394" s="181"/>
      <c r="AJ394" s="270"/>
      <c r="AK394" s="271"/>
      <c r="AL394" s="271"/>
      <c r="AM394" s="274">
        <v>30</v>
      </c>
    </row>
    <row r="395" spans="1:41" ht="30.75" customHeight="1" x14ac:dyDescent="0.25">
      <c r="A395" s="232">
        <f>A394+1</f>
        <v>6</v>
      </c>
      <c r="B395" s="594" t="s">
        <v>116</v>
      </c>
      <c r="C395" s="595"/>
      <c r="D395" s="188"/>
      <c r="E395" s="189"/>
      <c r="F395" s="107">
        <v>15</v>
      </c>
      <c r="G395" s="269"/>
      <c r="H395" s="287">
        <f t="shared" si="117"/>
        <v>0</v>
      </c>
      <c r="I395" s="287">
        <f t="shared" si="118"/>
        <v>0</v>
      </c>
      <c r="J395" s="287">
        <f t="shared" si="119"/>
        <v>0</v>
      </c>
      <c r="K395" s="287">
        <f t="shared" si="120"/>
        <v>0</v>
      </c>
      <c r="L395" s="239"/>
      <c r="M395" s="243"/>
      <c r="N395" s="243"/>
      <c r="O395" s="240"/>
      <c r="P395" s="275"/>
      <c r="Q395" s="243"/>
      <c r="R395" s="243"/>
      <c r="S395" s="240"/>
      <c r="T395" s="275"/>
      <c r="U395" s="243"/>
      <c r="V395" s="243"/>
      <c r="W395" s="240"/>
      <c r="X395" s="275"/>
      <c r="Y395" s="243"/>
      <c r="Z395" s="243"/>
      <c r="AA395" s="240"/>
      <c r="AB395" s="275"/>
      <c r="AC395" s="243"/>
      <c r="AD395" s="243"/>
      <c r="AE395" s="240"/>
      <c r="AF395" s="275"/>
      <c r="AG395" s="243"/>
      <c r="AH395" s="243"/>
      <c r="AI395" s="240"/>
      <c r="AJ395" s="276"/>
      <c r="AK395" s="277"/>
      <c r="AL395" s="277"/>
      <c r="AM395" s="284"/>
    </row>
    <row r="396" spans="1:41" ht="18" customHeight="1" thickBot="1" x14ac:dyDescent="0.3">
      <c r="A396" s="101"/>
      <c r="B396" s="316"/>
      <c r="C396" s="242"/>
      <c r="D396" s="188"/>
      <c r="E396" s="243"/>
      <c r="F396" s="240"/>
      <c r="G396" s="269"/>
      <c r="H396" s="103"/>
      <c r="I396" s="244"/>
      <c r="J396" s="244"/>
      <c r="K396" s="244"/>
      <c r="L396" s="245"/>
      <c r="M396" s="246"/>
      <c r="N396" s="246"/>
      <c r="O396" s="247"/>
      <c r="P396" s="248"/>
      <c r="Q396" s="246"/>
      <c r="R396" s="246"/>
      <c r="S396" s="247"/>
      <c r="T396" s="248"/>
      <c r="U396" s="246"/>
      <c r="V396" s="246"/>
      <c r="W396" s="247"/>
      <c r="X396" s="248"/>
      <c r="Y396" s="246"/>
      <c r="Z396" s="246"/>
      <c r="AA396" s="247"/>
      <c r="AB396" s="248"/>
      <c r="AC396" s="246"/>
      <c r="AD396" s="246"/>
      <c r="AE396" s="247"/>
      <c r="AF396" s="248"/>
      <c r="AG396" s="246"/>
      <c r="AH396" s="246"/>
      <c r="AI396" s="247"/>
      <c r="AJ396" s="279"/>
      <c r="AK396" s="280"/>
      <c r="AL396" s="280"/>
      <c r="AM396" s="281"/>
    </row>
    <row r="397" spans="1:41" ht="18" customHeight="1" thickTop="1" x14ac:dyDescent="0.25">
      <c r="A397" s="116"/>
      <c r="B397" s="438" t="s">
        <v>21</v>
      </c>
      <c r="C397" s="439"/>
      <c r="D397" s="430">
        <f t="shared" ref="D397:AM397" si="121">SUM(D390:D396)</f>
        <v>0</v>
      </c>
      <c r="E397" s="432">
        <f t="shared" si="121"/>
        <v>8</v>
      </c>
      <c r="F397" s="411">
        <f t="shared" si="121"/>
        <v>34</v>
      </c>
      <c r="G397" s="484">
        <f t="shared" si="121"/>
        <v>135</v>
      </c>
      <c r="H397" s="432">
        <f t="shared" si="121"/>
        <v>45</v>
      </c>
      <c r="I397" s="432">
        <f t="shared" si="121"/>
        <v>0</v>
      </c>
      <c r="J397" s="432">
        <f t="shared" si="121"/>
        <v>45</v>
      </c>
      <c r="K397" s="411">
        <f t="shared" si="121"/>
        <v>45</v>
      </c>
      <c r="L397" s="117">
        <f t="shared" si="121"/>
        <v>0</v>
      </c>
      <c r="M397" s="118">
        <f t="shared" si="121"/>
        <v>0</v>
      </c>
      <c r="N397" s="118">
        <f t="shared" si="121"/>
        <v>0</v>
      </c>
      <c r="O397" s="119">
        <f t="shared" si="121"/>
        <v>0</v>
      </c>
      <c r="P397" s="117">
        <f t="shared" si="121"/>
        <v>0</v>
      </c>
      <c r="Q397" s="118">
        <f t="shared" si="121"/>
        <v>0</v>
      </c>
      <c r="R397" s="118">
        <f t="shared" si="121"/>
        <v>0</v>
      </c>
      <c r="S397" s="120">
        <f t="shared" si="121"/>
        <v>0</v>
      </c>
      <c r="T397" s="121">
        <f t="shared" si="121"/>
        <v>0</v>
      </c>
      <c r="U397" s="118">
        <f t="shared" si="121"/>
        <v>0</v>
      </c>
      <c r="V397" s="118">
        <f t="shared" si="121"/>
        <v>0</v>
      </c>
      <c r="W397" s="119">
        <f t="shared" si="121"/>
        <v>0</v>
      </c>
      <c r="X397" s="117">
        <f t="shared" si="121"/>
        <v>0</v>
      </c>
      <c r="Y397" s="118">
        <f t="shared" si="121"/>
        <v>0</v>
      </c>
      <c r="Z397" s="118">
        <f t="shared" si="121"/>
        <v>0</v>
      </c>
      <c r="AA397" s="120">
        <f t="shared" si="121"/>
        <v>0</v>
      </c>
      <c r="AB397" s="121">
        <f t="shared" si="121"/>
        <v>0</v>
      </c>
      <c r="AC397" s="118">
        <f t="shared" si="121"/>
        <v>0</v>
      </c>
      <c r="AD397" s="118">
        <f t="shared" si="121"/>
        <v>0</v>
      </c>
      <c r="AE397" s="119">
        <f t="shared" si="121"/>
        <v>0</v>
      </c>
      <c r="AF397" s="117">
        <f t="shared" si="121"/>
        <v>30</v>
      </c>
      <c r="AG397" s="118">
        <f t="shared" si="121"/>
        <v>0</v>
      </c>
      <c r="AH397" s="118">
        <f t="shared" si="121"/>
        <v>45</v>
      </c>
      <c r="AI397" s="120">
        <f t="shared" si="121"/>
        <v>15</v>
      </c>
      <c r="AJ397" s="121">
        <f t="shared" si="121"/>
        <v>15</v>
      </c>
      <c r="AK397" s="118">
        <f t="shared" si="121"/>
        <v>0</v>
      </c>
      <c r="AL397" s="118">
        <f t="shared" si="121"/>
        <v>0</v>
      </c>
      <c r="AM397" s="120">
        <f t="shared" si="121"/>
        <v>30</v>
      </c>
    </row>
    <row r="398" spans="1:41" ht="18" customHeight="1" thickBot="1" x14ac:dyDescent="0.3">
      <c r="A398" s="122"/>
      <c r="B398" s="434"/>
      <c r="C398" s="435"/>
      <c r="D398" s="431"/>
      <c r="E398" s="433"/>
      <c r="F398" s="412"/>
      <c r="G398" s="534"/>
      <c r="H398" s="542"/>
      <c r="I398" s="542"/>
      <c r="J398" s="542"/>
      <c r="K398" s="544"/>
      <c r="L398" s="380">
        <f>SUM(L397:O397)</f>
        <v>0</v>
      </c>
      <c r="M398" s="381"/>
      <c r="N398" s="381"/>
      <c r="O398" s="382"/>
      <c r="P398" s="380">
        <f>SUM(P397:S397)</f>
        <v>0</v>
      </c>
      <c r="Q398" s="381"/>
      <c r="R398" s="381"/>
      <c r="S398" s="382"/>
      <c r="T398" s="380">
        <f>SUM(T397:W397)</f>
        <v>0</v>
      </c>
      <c r="U398" s="502"/>
      <c r="V398" s="502"/>
      <c r="W398" s="503"/>
      <c r="X398" s="380">
        <f>SUM(X397:AA397)</f>
        <v>0</v>
      </c>
      <c r="Y398" s="502"/>
      <c r="Z398" s="502"/>
      <c r="AA398" s="503"/>
      <c r="AB398" s="380">
        <f>SUM(AB397:AE397)</f>
        <v>0</v>
      </c>
      <c r="AC398" s="502"/>
      <c r="AD398" s="502"/>
      <c r="AE398" s="503"/>
      <c r="AF398" s="380">
        <f>SUM(AF397:AI397)</f>
        <v>90</v>
      </c>
      <c r="AG398" s="502"/>
      <c r="AH398" s="502"/>
      <c r="AI398" s="503"/>
      <c r="AJ398" s="380">
        <f>SUM(AJ397:AM397)</f>
        <v>45</v>
      </c>
      <c r="AK398" s="502"/>
      <c r="AL398" s="502"/>
      <c r="AM398" s="503"/>
    </row>
    <row r="399" spans="1:41" ht="18" customHeight="1" x14ac:dyDescent="0.25">
      <c r="A399" s="538" t="s">
        <v>319</v>
      </c>
      <c r="B399" s="539"/>
      <c r="C399" s="593"/>
      <c r="D399" s="424" t="s">
        <v>8</v>
      </c>
      <c r="E399" s="427" t="s">
        <v>9</v>
      </c>
      <c r="F399" s="383" t="s">
        <v>60</v>
      </c>
      <c r="G399" s="409" t="s">
        <v>6</v>
      </c>
      <c r="H399" s="440" t="s">
        <v>10</v>
      </c>
      <c r="I399" s="440" t="s">
        <v>11</v>
      </c>
      <c r="J399" s="440" t="s">
        <v>12</v>
      </c>
      <c r="K399" s="462" t="s">
        <v>55</v>
      </c>
      <c r="L399" s="393" t="s">
        <v>241</v>
      </c>
      <c r="M399" s="394"/>
      <c r="N399" s="394"/>
      <c r="O399" s="395"/>
      <c r="P399" s="393" t="s">
        <v>242</v>
      </c>
      <c r="Q399" s="394"/>
      <c r="R399" s="394"/>
      <c r="S399" s="395"/>
      <c r="T399" s="393" t="s">
        <v>243</v>
      </c>
      <c r="U399" s="394"/>
      <c r="V399" s="394"/>
      <c r="W399" s="395"/>
      <c r="X399" s="393" t="s">
        <v>244</v>
      </c>
      <c r="Y399" s="394"/>
      <c r="Z399" s="394"/>
      <c r="AA399" s="395"/>
      <c r="AB399" s="393" t="s">
        <v>245</v>
      </c>
      <c r="AC399" s="394"/>
      <c r="AD399" s="394"/>
      <c r="AE399" s="395"/>
      <c r="AF399" s="457" t="s">
        <v>246</v>
      </c>
      <c r="AG399" s="458"/>
      <c r="AH399" s="458"/>
      <c r="AI399" s="467"/>
      <c r="AJ399" s="393" t="s">
        <v>247</v>
      </c>
      <c r="AK399" s="394"/>
      <c r="AL399" s="394"/>
      <c r="AM399" s="395"/>
    </row>
    <row r="400" spans="1:41" ht="18" customHeight="1" x14ac:dyDescent="0.25">
      <c r="A400" s="421"/>
      <c r="B400" s="422"/>
      <c r="C400" s="423"/>
      <c r="D400" s="425"/>
      <c r="E400" s="427"/>
      <c r="F400" s="428"/>
      <c r="G400" s="409"/>
      <c r="H400" s="440"/>
      <c r="I400" s="440"/>
      <c r="J400" s="440"/>
      <c r="K400" s="462"/>
      <c r="L400" s="378" t="s">
        <v>10</v>
      </c>
      <c r="M400" s="385" t="s">
        <v>11</v>
      </c>
      <c r="N400" s="376" t="s">
        <v>13</v>
      </c>
      <c r="O400" s="383" t="s">
        <v>58</v>
      </c>
      <c r="P400" s="378" t="s">
        <v>10</v>
      </c>
      <c r="Q400" s="385" t="s">
        <v>11</v>
      </c>
      <c r="R400" s="376" t="s">
        <v>13</v>
      </c>
      <c r="S400" s="383" t="s">
        <v>58</v>
      </c>
      <c r="T400" s="378" t="s">
        <v>10</v>
      </c>
      <c r="U400" s="385" t="s">
        <v>11</v>
      </c>
      <c r="V400" s="376" t="s">
        <v>13</v>
      </c>
      <c r="W400" s="383" t="s">
        <v>58</v>
      </c>
      <c r="X400" s="378" t="s">
        <v>10</v>
      </c>
      <c r="Y400" s="385" t="s">
        <v>11</v>
      </c>
      <c r="Z400" s="376" t="s">
        <v>13</v>
      </c>
      <c r="AA400" s="383" t="s">
        <v>58</v>
      </c>
      <c r="AB400" s="378" t="s">
        <v>10</v>
      </c>
      <c r="AC400" s="385" t="s">
        <v>11</v>
      </c>
      <c r="AD400" s="376" t="s">
        <v>13</v>
      </c>
      <c r="AE400" s="383" t="s">
        <v>58</v>
      </c>
      <c r="AF400" s="378" t="s">
        <v>10</v>
      </c>
      <c r="AG400" s="385" t="s">
        <v>11</v>
      </c>
      <c r="AH400" s="376" t="s">
        <v>13</v>
      </c>
      <c r="AI400" s="383" t="s">
        <v>58</v>
      </c>
      <c r="AJ400" s="378" t="s">
        <v>10</v>
      </c>
      <c r="AK400" s="385" t="s">
        <v>11</v>
      </c>
      <c r="AL400" s="376" t="s">
        <v>13</v>
      </c>
      <c r="AM400" s="383" t="s">
        <v>58</v>
      </c>
    </row>
    <row r="401" spans="1:41" ht="18" customHeight="1" thickBot="1" x14ac:dyDescent="0.3">
      <c r="A401" s="421"/>
      <c r="B401" s="422"/>
      <c r="C401" s="423"/>
      <c r="D401" s="426"/>
      <c r="E401" s="377"/>
      <c r="F401" s="384"/>
      <c r="G401" s="410"/>
      <c r="H401" s="441"/>
      <c r="I401" s="441"/>
      <c r="J401" s="441"/>
      <c r="K401" s="463"/>
      <c r="L401" s="429"/>
      <c r="M401" s="515"/>
      <c r="N401" s="427"/>
      <c r="O401" s="428"/>
      <c r="P401" s="379"/>
      <c r="Q401" s="386"/>
      <c r="R401" s="377"/>
      <c r="S401" s="384"/>
      <c r="T401" s="379"/>
      <c r="U401" s="386"/>
      <c r="V401" s="377"/>
      <c r="W401" s="384"/>
      <c r="X401" s="379"/>
      <c r="Y401" s="386"/>
      <c r="Z401" s="377"/>
      <c r="AA401" s="384"/>
      <c r="AB401" s="379"/>
      <c r="AC401" s="386"/>
      <c r="AD401" s="377"/>
      <c r="AE401" s="384"/>
      <c r="AF401" s="379"/>
      <c r="AG401" s="386"/>
      <c r="AH401" s="377"/>
      <c r="AI401" s="384"/>
      <c r="AJ401" s="379"/>
      <c r="AK401" s="386"/>
      <c r="AL401" s="377"/>
      <c r="AM401" s="384"/>
    </row>
    <row r="402" spans="1:41" ht="18" customHeight="1" x14ac:dyDescent="0.25">
      <c r="A402" s="421"/>
      <c r="B402" s="422"/>
      <c r="C402" s="423"/>
      <c r="D402" s="574">
        <f>D264+D397</f>
        <v>21</v>
      </c>
      <c r="E402" s="541">
        <f>E264+E397</f>
        <v>101</v>
      </c>
      <c r="F402" s="541">
        <f>F264+F397</f>
        <v>210</v>
      </c>
      <c r="G402" s="557">
        <f>G264+G397</f>
        <v>2310</v>
      </c>
      <c r="H402" s="541">
        <f t="shared" ref="H402:K402" si="122">H264+H397</f>
        <v>1020</v>
      </c>
      <c r="I402" s="541">
        <f t="shared" si="122"/>
        <v>210</v>
      </c>
      <c r="J402" s="541">
        <f t="shared" si="122"/>
        <v>450</v>
      </c>
      <c r="K402" s="623">
        <f t="shared" si="122"/>
        <v>630</v>
      </c>
      <c r="L402" s="139">
        <f t="shared" ref="L402:AM402" si="123">SUM(L50+L96+L168+L259+L212+L397)</f>
        <v>150</v>
      </c>
      <c r="M402" s="140">
        <f t="shared" si="123"/>
        <v>60</v>
      </c>
      <c r="N402" s="140">
        <f t="shared" si="123"/>
        <v>60</v>
      </c>
      <c r="O402" s="142">
        <f t="shared" si="123"/>
        <v>75</v>
      </c>
      <c r="P402" s="139">
        <f t="shared" si="123"/>
        <v>180</v>
      </c>
      <c r="Q402" s="140">
        <f t="shared" si="123"/>
        <v>45</v>
      </c>
      <c r="R402" s="140">
        <f t="shared" si="123"/>
        <v>90</v>
      </c>
      <c r="S402" s="142">
        <f t="shared" si="123"/>
        <v>45</v>
      </c>
      <c r="T402" s="139">
        <f t="shared" si="123"/>
        <v>135</v>
      </c>
      <c r="U402" s="140">
        <f t="shared" si="123"/>
        <v>60</v>
      </c>
      <c r="V402" s="140">
        <f t="shared" si="123"/>
        <v>120</v>
      </c>
      <c r="W402" s="142">
        <f t="shared" si="123"/>
        <v>45</v>
      </c>
      <c r="X402" s="139">
        <f t="shared" si="123"/>
        <v>150</v>
      </c>
      <c r="Y402" s="140">
        <f t="shared" si="123"/>
        <v>45</v>
      </c>
      <c r="Z402" s="140">
        <f t="shared" si="123"/>
        <v>45</v>
      </c>
      <c r="AA402" s="142">
        <f t="shared" si="123"/>
        <v>135</v>
      </c>
      <c r="AB402" s="139">
        <f t="shared" si="123"/>
        <v>180</v>
      </c>
      <c r="AC402" s="140">
        <f t="shared" si="123"/>
        <v>0</v>
      </c>
      <c r="AD402" s="140">
        <f t="shared" si="123"/>
        <v>45</v>
      </c>
      <c r="AE402" s="142">
        <f t="shared" si="123"/>
        <v>150</v>
      </c>
      <c r="AF402" s="139">
        <f t="shared" si="123"/>
        <v>165</v>
      </c>
      <c r="AG402" s="140">
        <f t="shared" si="123"/>
        <v>0</v>
      </c>
      <c r="AH402" s="140">
        <f t="shared" si="123"/>
        <v>90</v>
      </c>
      <c r="AI402" s="142">
        <f t="shared" si="123"/>
        <v>150</v>
      </c>
      <c r="AJ402" s="139">
        <f t="shared" si="123"/>
        <v>60</v>
      </c>
      <c r="AK402" s="140">
        <f t="shared" si="123"/>
        <v>0</v>
      </c>
      <c r="AL402" s="140">
        <f t="shared" si="123"/>
        <v>0</v>
      </c>
      <c r="AM402" s="142">
        <f t="shared" si="123"/>
        <v>30</v>
      </c>
    </row>
    <row r="403" spans="1:41" ht="18" customHeight="1" thickBot="1" x14ac:dyDescent="0.3">
      <c r="A403" s="421"/>
      <c r="B403" s="422"/>
      <c r="C403" s="423"/>
      <c r="D403" s="575"/>
      <c r="E403" s="548"/>
      <c r="F403" s="548"/>
      <c r="G403" s="558"/>
      <c r="H403" s="548"/>
      <c r="I403" s="548"/>
      <c r="J403" s="548"/>
      <c r="K403" s="624"/>
      <c r="L403" s="396">
        <f>SUM(L402:O402)</f>
        <v>345</v>
      </c>
      <c r="M403" s="397"/>
      <c r="N403" s="397"/>
      <c r="O403" s="398"/>
      <c r="P403" s="591">
        <f>SUM(P402:S402)</f>
        <v>360</v>
      </c>
      <c r="Q403" s="591"/>
      <c r="R403" s="591"/>
      <c r="S403" s="592"/>
      <c r="T403" s="590">
        <f>SUM(T402:W402)</f>
        <v>360</v>
      </c>
      <c r="U403" s="591"/>
      <c r="V403" s="591"/>
      <c r="W403" s="592"/>
      <c r="X403" s="590">
        <f>SUM(X402:AA402)</f>
        <v>375</v>
      </c>
      <c r="Y403" s="591"/>
      <c r="Z403" s="591"/>
      <c r="AA403" s="592"/>
      <c r="AB403" s="590">
        <f>SUM(AB402:AE402)</f>
        <v>375</v>
      </c>
      <c r="AC403" s="591"/>
      <c r="AD403" s="591"/>
      <c r="AE403" s="592"/>
      <c r="AF403" s="590">
        <f>SUM(AF402:AI402)</f>
        <v>405</v>
      </c>
      <c r="AG403" s="591"/>
      <c r="AH403" s="591"/>
      <c r="AI403" s="592"/>
      <c r="AJ403" s="590">
        <f>SUM(AJ402:AM402)</f>
        <v>90</v>
      </c>
      <c r="AK403" s="591"/>
      <c r="AL403" s="591"/>
      <c r="AM403" s="592"/>
      <c r="AO403" s="363">
        <f>SUM(L403:AI403)+AJ403</f>
        <v>2310</v>
      </c>
    </row>
    <row r="404" spans="1:41" ht="18" customHeight="1" x14ac:dyDescent="0.25">
      <c r="A404" s="421"/>
      <c r="B404" s="422"/>
      <c r="C404" s="423"/>
      <c r="D404" s="489" t="s">
        <v>23</v>
      </c>
      <c r="E404" s="472"/>
      <c r="F404" s="490"/>
      <c r="G404" s="497" t="s">
        <v>24</v>
      </c>
      <c r="H404" s="458"/>
      <c r="I404" s="458"/>
      <c r="J404" s="458"/>
      <c r="K404" s="458"/>
      <c r="L404" s="521">
        <f>L266</f>
        <v>4</v>
      </c>
      <c r="M404" s="522"/>
      <c r="N404" s="522"/>
      <c r="O404" s="523"/>
      <c r="P404" s="521">
        <f t="shared" ref="P404:AB406" si="124">P266</f>
        <v>4</v>
      </c>
      <c r="Q404" s="522"/>
      <c r="R404" s="522"/>
      <c r="S404" s="523"/>
      <c r="T404" s="521">
        <f t="shared" ref="T404" si="125">T266</f>
        <v>4</v>
      </c>
      <c r="U404" s="522"/>
      <c r="V404" s="522"/>
      <c r="W404" s="523"/>
      <c r="X404" s="521">
        <f t="shared" ref="X404" si="126">X266</f>
        <v>4</v>
      </c>
      <c r="Y404" s="522"/>
      <c r="Z404" s="522"/>
      <c r="AA404" s="523"/>
      <c r="AB404" s="521">
        <f t="shared" ref="AB404" si="127">AB266</f>
        <v>3</v>
      </c>
      <c r="AC404" s="522"/>
      <c r="AD404" s="522"/>
      <c r="AE404" s="523"/>
      <c r="AF404" s="521">
        <f t="shared" ref="AF404" si="128">AF266</f>
        <v>3</v>
      </c>
      <c r="AG404" s="522"/>
      <c r="AH404" s="522"/>
      <c r="AI404" s="523"/>
      <c r="AJ404" s="521">
        <f t="shared" ref="AJ404" si="129">AJ266</f>
        <v>0</v>
      </c>
      <c r="AK404" s="522"/>
      <c r="AL404" s="522"/>
      <c r="AM404" s="523"/>
      <c r="AO404" s="363">
        <f>SUM(L404:AM404)</f>
        <v>22</v>
      </c>
    </row>
    <row r="405" spans="1:41" ht="18" customHeight="1" x14ac:dyDescent="0.25">
      <c r="A405" s="421"/>
      <c r="B405" s="422"/>
      <c r="C405" s="423"/>
      <c r="D405" s="491"/>
      <c r="E405" s="492"/>
      <c r="F405" s="493"/>
      <c r="G405" s="486" t="s">
        <v>25</v>
      </c>
      <c r="H405" s="487"/>
      <c r="I405" s="487"/>
      <c r="J405" s="487"/>
      <c r="K405" s="487"/>
      <c r="L405" s="528">
        <f t="shared" ref="L405:L406" si="130">L267</f>
        <v>12</v>
      </c>
      <c r="M405" s="529"/>
      <c r="N405" s="529"/>
      <c r="O405" s="530"/>
      <c r="P405" s="528">
        <f t="shared" si="124"/>
        <v>15</v>
      </c>
      <c r="Q405" s="529"/>
      <c r="R405" s="529"/>
      <c r="S405" s="530"/>
      <c r="T405" s="528">
        <f t="shared" si="124"/>
        <v>14</v>
      </c>
      <c r="U405" s="529"/>
      <c r="V405" s="529"/>
      <c r="W405" s="530"/>
      <c r="X405" s="528">
        <f t="shared" si="124"/>
        <v>17</v>
      </c>
      <c r="Y405" s="529"/>
      <c r="Z405" s="529"/>
      <c r="AA405" s="530"/>
      <c r="AB405" s="528">
        <f t="shared" si="124"/>
        <v>18</v>
      </c>
      <c r="AC405" s="529"/>
      <c r="AD405" s="529"/>
      <c r="AE405" s="530"/>
      <c r="AF405" s="528">
        <f>AF267+6</f>
        <v>21</v>
      </c>
      <c r="AG405" s="529"/>
      <c r="AH405" s="529"/>
      <c r="AI405" s="530"/>
      <c r="AJ405" s="528">
        <f>AJ267+2</f>
        <v>5</v>
      </c>
      <c r="AK405" s="529"/>
      <c r="AL405" s="529"/>
      <c r="AM405" s="530"/>
      <c r="AO405" s="363">
        <f>SUM(L405:AM405)</f>
        <v>102</v>
      </c>
    </row>
    <row r="406" spans="1:41" ht="18" customHeight="1" thickBot="1" x14ac:dyDescent="0.3">
      <c r="A406" s="421"/>
      <c r="B406" s="422"/>
      <c r="C406" s="423"/>
      <c r="D406" s="494"/>
      <c r="E406" s="495"/>
      <c r="F406" s="496"/>
      <c r="G406" s="486" t="s">
        <v>60</v>
      </c>
      <c r="H406" s="487"/>
      <c r="I406" s="487"/>
      <c r="J406" s="487"/>
      <c r="K406" s="487"/>
      <c r="L406" s="525">
        <f t="shared" si="130"/>
        <v>30</v>
      </c>
      <c r="M406" s="526"/>
      <c r="N406" s="526"/>
      <c r="O406" s="527"/>
      <c r="P406" s="525">
        <f t="shared" si="124"/>
        <v>30</v>
      </c>
      <c r="Q406" s="526"/>
      <c r="R406" s="526"/>
      <c r="S406" s="527"/>
      <c r="T406" s="525">
        <f t="shared" si="124"/>
        <v>30</v>
      </c>
      <c r="U406" s="526"/>
      <c r="V406" s="526"/>
      <c r="W406" s="527"/>
      <c r="X406" s="525">
        <f t="shared" si="124"/>
        <v>30</v>
      </c>
      <c r="Y406" s="526"/>
      <c r="Z406" s="526"/>
      <c r="AA406" s="527"/>
      <c r="AB406" s="525">
        <f t="shared" si="124"/>
        <v>30</v>
      </c>
      <c r="AC406" s="526"/>
      <c r="AD406" s="526"/>
      <c r="AE406" s="527"/>
      <c r="AF406" s="525">
        <f>AF268+4+2+2</f>
        <v>30</v>
      </c>
      <c r="AG406" s="526"/>
      <c r="AH406" s="526"/>
      <c r="AI406" s="527"/>
      <c r="AJ406" s="525">
        <f>AJ268+2+9+15</f>
        <v>30</v>
      </c>
      <c r="AK406" s="526"/>
      <c r="AL406" s="526"/>
      <c r="AM406" s="527"/>
      <c r="AO406" s="363">
        <f>SUM(L406:AM406)</f>
        <v>210</v>
      </c>
    </row>
    <row r="407" spans="1:41" ht="18" customHeight="1" x14ac:dyDescent="0.25">
      <c r="A407" s="144"/>
      <c r="B407" s="145"/>
      <c r="C407" s="145"/>
      <c r="D407" s="145"/>
      <c r="E407" s="145"/>
      <c r="F407" s="145"/>
      <c r="G407" s="145"/>
      <c r="H407" s="145"/>
      <c r="I407" s="145"/>
      <c r="J407" s="145"/>
      <c r="K407" s="145"/>
      <c r="L407" s="311"/>
      <c r="M407" s="311"/>
      <c r="N407" s="311"/>
      <c r="O407" s="311"/>
      <c r="P407" s="145"/>
      <c r="Q407" s="145"/>
      <c r="R407" s="145"/>
      <c r="S407" s="145"/>
      <c r="T407" s="145"/>
      <c r="U407" s="146"/>
      <c r="V407" s="145"/>
      <c r="W407" s="145"/>
      <c r="X407" s="145"/>
      <c r="Y407" s="145"/>
      <c r="Z407" s="146"/>
      <c r="AA407" s="147"/>
      <c r="AB407" s="148"/>
      <c r="AC407" s="145"/>
      <c r="AD407" s="145"/>
      <c r="AE407" s="145"/>
      <c r="AF407" s="145"/>
      <c r="AG407" s="145"/>
      <c r="AH407" s="145"/>
      <c r="AI407" s="145"/>
      <c r="AJ407" s="145"/>
      <c r="AK407" s="145"/>
      <c r="AL407" s="145"/>
      <c r="AM407" s="149"/>
    </row>
    <row r="408" spans="1:41" ht="18" customHeight="1" x14ac:dyDescent="0.25">
      <c r="A408" s="150" t="s">
        <v>56</v>
      </c>
      <c r="B408" s="151"/>
      <c r="C408" s="151"/>
      <c r="D408" s="151"/>
      <c r="E408" s="151"/>
      <c r="F408" s="151"/>
      <c r="G408" s="151"/>
      <c r="H408" s="308"/>
      <c r="I408" s="308"/>
      <c r="J408" s="308"/>
      <c r="K408" s="308"/>
      <c r="L408" s="308"/>
      <c r="M408" s="308"/>
      <c r="N408" s="308"/>
      <c r="O408" s="308"/>
      <c r="P408" s="308"/>
      <c r="Q408" s="308"/>
      <c r="R408" s="308"/>
      <c r="S408" s="308"/>
      <c r="T408" s="308"/>
      <c r="U408" s="308"/>
      <c r="V408" s="308"/>
      <c r="W408" s="308"/>
      <c r="X408" s="308"/>
      <c r="Y408" s="308"/>
      <c r="Z408" s="308"/>
      <c r="AA408" s="153"/>
      <c r="AB408" s="307"/>
      <c r="AC408" s="308" t="str">
        <f>AC107</f>
        <v>Obowiązuje od roku akademickiego: 2020/2021</v>
      </c>
      <c r="AD408" s="308"/>
      <c r="AE408" s="308"/>
      <c r="AF408" s="308"/>
      <c r="AG408" s="308"/>
      <c r="AH408" s="308"/>
      <c r="AI408" s="308"/>
      <c r="AJ408" s="308"/>
      <c r="AK408" s="308"/>
      <c r="AL408" s="308"/>
      <c r="AM408" s="153"/>
    </row>
    <row r="409" spans="1:41" ht="18" customHeight="1" x14ac:dyDescent="0.25">
      <c r="A409" s="155" t="s">
        <v>103</v>
      </c>
      <c r="B409" s="308"/>
      <c r="C409" s="308"/>
      <c r="D409" s="80"/>
      <c r="E409" s="80"/>
      <c r="F409" s="80"/>
      <c r="G409" s="80"/>
      <c r="H409" s="80"/>
      <c r="I409" s="80"/>
      <c r="J409" s="80"/>
      <c r="K409" s="80"/>
      <c r="L409" s="80"/>
      <c r="M409" s="80"/>
      <c r="N409" s="80"/>
      <c r="O409" s="80"/>
      <c r="P409" s="80"/>
      <c r="Q409" s="151"/>
      <c r="R409" s="151"/>
      <c r="S409" s="151"/>
      <c r="T409" s="156"/>
      <c r="U409" s="156"/>
      <c r="V409" s="156"/>
      <c r="W409" s="156"/>
      <c r="X409" s="151"/>
      <c r="Y409" s="151"/>
      <c r="Z409" s="308"/>
      <c r="AA409" s="153"/>
      <c r="AB409" s="155"/>
      <c r="AC409" s="151"/>
      <c r="AD409" s="156"/>
      <c r="AE409" s="156"/>
      <c r="AF409" s="308"/>
      <c r="AG409" s="308"/>
      <c r="AH409" s="308"/>
      <c r="AI409" s="308"/>
      <c r="AJ409" s="308"/>
      <c r="AK409" s="124"/>
      <c r="AL409" s="124"/>
      <c r="AM409" s="125"/>
    </row>
    <row r="410" spans="1:41" ht="18" customHeight="1" x14ac:dyDescent="0.25">
      <c r="A410" s="157" t="s">
        <v>323</v>
      </c>
      <c r="B410" s="308"/>
      <c r="C410" s="308"/>
      <c r="D410" s="76"/>
      <c r="E410" s="76"/>
      <c r="F410" s="76"/>
      <c r="G410" s="76"/>
      <c r="H410" s="76"/>
      <c r="I410" s="76"/>
      <c r="J410" s="76"/>
      <c r="K410" s="76"/>
      <c r="L410" s="76"/>
      <c r="M410" s="76"/>
      <c r="N410" s="76"/>
      <c r="O410" s="76"/>
      <c r="P410" s="76"/>
      <c r="Q410" s="158"/>
      <c r="R410" s="158"/>
      <c r="S410" s="158"/>
      <c r="T410" s="159"/>
      <c r="U410" s="160"/>
      <c r="V410" s="159"/>
      <c r="W410" s="159"/>
      <c r="X410" s="308"/>
      <c r="Y410" s="308"/>
      <c r="Z410" s="308"/>
      <c r="AA410" s="153"/>
      <c r="AB410" s="307"/>
      <c r="AC410" s="160" t="s">
        <v>26</v>
      </c>
      <c r="AD410" s="158"/>
      <c r="AE410" s="158"/>
      <c r="AF410" s="159"/>
      <c r="AG410" s="161"/>
      <c r="AH410" s="308"/>
      <c r="AI410" s="308"/>
      <c r="AJ410" s="161"/>
      <c r="AK410" s="161"/>
      <c r="AL410" s="161"/>
      <c r="AM410" s="153"/>
    </row>
    <row r="411" spans="1:41" ht="18" customHeight="1" x14ac:dyDescent="0.25">
      <c r="A411" s="157" t="s">
        <v>249</v>
      </c>
      <c r="B411" s="308"/>
      <c r="C411" s="308"/>
      <c r="D411" s="131"/>
      <c r="E411" s="131"/>
      <c r="F411" s="131"/>
      <c r="G411" s="162"/>
      <c r="H411" s="162"/>
      <c r="I411" s="162"/>
      <c r="J411" s="162"/>
      <c r="K411" s="162"/>
      <c r="L411" s="162"/>
      <c r="M411" s="162"/>
      <c r="N411" s="162"/>
      <c r="O411" s="162"/>
      <c r="P411" s="162"/>
      <c r="Q411" s="151"/>
      <c r="R411" s="151"/>
      <c r="S411" s="151"/>
      <c r="T411" s="156"/>
      <c r="U411" s="156"/>
      <c r="V411" s="156"/>
      <c r="W411" s="156"/>
      <c r="X411" s="308"/>
      <c r="Y411" s="308"/>
      <c r="Z411" s="308"/>
      <c r="AA411" s="153"/>
      <c r="AB411" s="307"/>
      <c r="AC411" s="159" t="s">
        <v>27</v>
      </c>
      <c r="AD411" s="159" t="s">
        <v>28</v>
      </c>
      <c r="AE411" s="151"/>
      <c r="AF411" s="156"/>
      <c r="AG411" s="308"/>
      <c r="AH411" s="308"/>
      <c r="AI411" s="308"/>
      <c r="AJ411" s="308"/>
      <c r="AK411" s="308"/>
      <c r="AL411" s="308"/>
      <c r="AM411" s="163"/>
    </row>
    <row r="412" spans="1:41" ht="18" customHeight="1" x14ac:dyDescent="0.25">
      <c r="A412" s="170" t="s">
        <v>324</v>
      </c>
      <c r="B412" s="308"/>
      <c r="C412" s="308"/>
      <c r="D412" s="162"/>
      <c r="E412" s="162"/>
      <c r="F412" s="162"/>
      <c r="G412" s="164"/>
      <c r="H412" s="165"/>
      <c r="I412" s="165"/>
      <c r="J412" s="165"/>
      <c r="K412" s="165"/>
      <c r="L412" s="165"/>
      <c r="M412" s="165"/>
      <c r="N412" s="165"/>
      <c r="O412" s="165"/>
      <c r="P412" s="165"/>
      <c r="Q412" s="166"/>
      <c r="R412" s="166"/>
      <c r="S412" s="166"/>
      <c r="T412" s="166"/>
      <c r="U412" s="166"/>
      <c r="V412" s="166"/>
      <c r="W412" s="166"/>
      <c r="X412" s="308"/>
      <c r="Y412" s="308"/>
      <c r="Z412" s="308"/>
      <c r="AA412" s="153"/>
      <c r="AB412" s="307"/>
      <c r="AC412" s="158" t="s">
        <v>29</v>
      </c>
      <c r="AD412" s="158" t="s">
        <v>30</v>
      </c>
      <c r="AE412" s="166"/>
      <c r="AF412" s="166"/>
      <c r="AG412" s="308"/>
      <c r="AH412" s="308"/>
      <c r="AI412" s="308"/>
      <c r="AJ412" s="308"/>
      <c r="AK412" s="308"/>
      <c r="AL412" s="308"/>
      <c r="AM412" s="153"/>
    </row>
    <row r="413" spans="1:41" ht="18" customHeight="1" x14ac:dyDescent="0.25">
      <c r="A413" s="170" t="s">
        <v>325</v>
      </c>
      <c r="B413" s="308"/>
      <c r="C413" s="308"/>
      <c r="D413" s="308"/>
      <c r="E413" s="308"/>
      <c r="F413" s="308"/>
      <c r="G413" s="308"/>
      <c r="H413" s="164"/>
      <c r="I413" s="164"/>
      <c r="J413" s="164"/>
      <c r="K413" s="167"/>
      <c r="L413" s="164"/>
      <c r="M413" s="164"/>
      <c r="N413" s="164"/>
      <c r="O413" s="164"/>
      <c r="P413" s="164"/>
      <c r="Q413" s="168"/>
      <c r="R413" s="168"/>
      <c r="S413" s="168"/>
      <c r="T413" s="168"/>
      <c r="U413" s="151"/>
      <c r="V413" s="151"/>
      <c r="W413" s="151"/>
      <c r="X413" s="308"/>
      <c r="Y413" s="308"/>
      <c r="Z413" s="308"/>
      <c r="AA413" s="153"/>
      <c r="AB413" s="307"/>
      <c r="AC413" s="159" t="s">
        <v>12</v>
      </c>
      <c r="AD413" s="169" t="s">
        <v>31</v>
      </c>
      <c r="AE413" s="151"/>
      <c r="AF413" s="151"/>
      <c r="AG413" s="308"/>
      <c r="AH413" s="308"/>
      <c r="AI413" s="308"/>
      <c r="AJ413" s="308"/>
      <c r="AK413" s="308"/>
      <c r="AL413" s="308"/>
      <c r="AM413" s="153"/>
    </row>
    <row r="414" spans="1:41" ht="18" customHeight="1" x14ac:dyDescent="0.25">
      <c r="A414" s="157" t="s">
        <v>299</v>
      </c>
      <c r="B414" s="308"/>
      <c r="C414" s="308"/>
      <c r="D414" s="164"/>
      <c r="E414" s="164"/>
      <c r="F414" s="164"/>
      <c r="G414" s="164"/>
      <c r="H414" s="80"/>
      <c r="I414" s="80"/>
      <c r="J414" s="80"/>
      <c r="K414" s="80"/>
      <c r="L414" s="80"/>
      <c r="M414" s="80"/>
      <c r="N414" s="80"/>
      <c r="O414" s="80"/>
      <c r="P414" s="80"/>
      <c r="Q414" s="151"/>
      <c r="R414" s="151"/>
      <c r="S414" s="151"/>
      <c r="T414" s="151"/>
      <c r="U414" s="151"/>
      <c r="V414" s="151"/>
      <c r="W414" s="151"/>
      <c r="X414" s="308"/>
      <c r="Y414" s="308"/>
      <c r="Z414" s="308"/>
      <c r="AA414" s="153"/>
      <c r="AB414" s="307"/>
      <c r="AC414" s="159" t="s">
        <v>32</v>
      </c>
      <c r="AD414" s="159" t="s">
        <v>33</v>
      </c>
      <c r="AE414" s="151"/>
      <c r="AF414" s="151"/>
      <c r="AG414" s="308"/>
      <c r="AH414" s="308"/>
      <c r="AI414" s="308"/>
      <c r="AJ414" s="308"/>
      <c r="AK414" s="308"/>
      <c r="AL414" s="308"/>
      <c r="AM414" s="153"/>
    </row>
    <row r="415" spans="1:41" ht="18" customHeight="1" x14ac:dyDescent="0.25">
      <c r="A415" s="170"/>
      <c r="B415" s="308"/>
      <c r="C415" s="308"/>
      <c r="D415" s="164"/>
      <c r="E415" s="164"/>
      <c r="F415" s="164"/>
      <c r="G415" s="80"/>
      <c r="H415" s="80"/>
      <c r="I415" s="80"/>
      <c r="J415" s="80"/>
      <c r="K415" s="80"/>
      <c r="L415" s="80"/>
      <c r="M415" s="80"/>
      <c r="N415" s="80"/>
      <c r="O415" s="80"/>
      <c r="P415" s="80"/>
      <c r="Q415" s="151"/>
      <c r="R415" s="151"/>
      <c r="S415" s="151"/>
      <c r="T415" s="156"/>
      <c r="U415" s="156"/>
      <c r="V415" s="156"/>
      <c r="W415" s="156"/>
      <c r="X415" s="308"/>
      <c r="Y415" s="308"/>
      <c r="Z415" s="308"/>
      <c r="AA415" s="153"/>
      <c r="AB415" s="307"/>
      <c r="AC415" s="159" t="s">
        <v>34</v>
      </c>
      <c r="AD415" s="159" t="s">
        <v>35</v>
      </c>
      <c r="AE415" s="151"/>
      <c r="AF415" s="156"/>
      <c r="AG415" s="308"/>
      <c r="AH415" s="308"/>
      <c r="AI415" s="308"/>
      <c r="AJ415" s="308"/>
      <c r="AK415" s="308"/>
      <c r="AL415" s="308"/>
      <c r="AM415" s="153"/>
    </row>
    <row r="416" spans="1:41" ht="18" customHeight="1" x14ac:dyDescent="0.25">
      <c r="A416" s="157"/>
      <c r="B416" s="308"/>
      <c r="C416" s="308"/>
      <c r="D416" s="80"/>
      <c r="E416" s="80"/>
      <c r="F416" s="80"/>
      <c r="G416" s="80"/>
      <c r="H416" s="80"/>
      <c r="I416" s="80"/>
      <c r="J416" s="80"/>
      <c r="K416" s="80"/>
      <c r="L416" s="80"/>
      <c r="M416" s="164"/>
      <c r="N416" s="164"/>
      <c r="O416" s="164"/>
      <c r="P416" s="164"/>
      <c r="Q416" s="168"/>
      <c r="R416" s="168"/>
      <c r="S416" s="168"/>
      <c r="T416" s="156"/>
      <c r="U416" s="156"/>
      <c r="V416" s="156"/>
      <c r="W416" s="156"/>
      <c r="X416" s="308"/>
      <c r="Y416" s="308"/>
      <c r="Z416" s="308"/>
      <c r="AA416" s="153"/>
      <c r="AB416" s="307"/>
      <c r="AC416" s="158" t="s">
        <v>36</v>
      </c>
      <c r="AD416" s="158" t="s">
        <v>37</v>
      </c>
      <c r="AE416" s="151"/>
      <c r="AF416" s="156"/>
      <c r="AG416" s="308"/>
      <c r="AH416" s="308"/>
      <c r="AI416" s="308"/>
      <c r="AJ416" s="308"/>
      <c r="AK416" s="308"/>
      <c r="AL416" s="308"/>
      <c r="AM416" s="153"/>
    </row>
    <row r="417" spans="1:39" ht="18" customHeight="1" x14ac:dyDescent="0.25">
      <c r="A417" s="307"/>
      <c r="B417" s="308"/>
      <c r="C417" s="308"/>
      <c r="D417" s="80"/>
      <c r="E417" s="80"/>
      <c r="F417" s="80"/>
      <c r="G417" s="80"/>
      <c r="H417" s="80"/>
      <c r="I417" s="80"/>
      <c r="J417" s="80"/>
      <c r="K417" s="80"/>
      <c r="L417" s="80"/>
      <c r="M417" s="80"/>
      <c r="N417" s="80"/>
      <c r="O417" s="80"/>
      <c r="P417" s="80"/>
      <c r="Q417" s="151"/>
      <c r="R417" s="151"/>
      <c r="S417" s="151"/>
      <c r="T417" s="156"/>
      <c r="U417" s="156"/>
      <c r="V417" s="156"/>
      <c r="W417" s="156"/>
      <c r="X417" s="308"/>
      <c r="Y417" s="308"/>
      <c r="Z417" s="308"/>
      <c r="AA417" s="153"/>
      <c r="AB417" s="307"/>
      <c r="AC417" s="171"/>
      <c r="AD417" s="158" t="s">
        <v>59</v>
      </c>
      <c r="AE417" s="131"/>
      <c r="AF417" s="156"/>
      <c r="AG417" s="308"/>
      <c r="AH417" s="308"/>
      <c r="AI417" s="308"/>
      <c r="AJ417" s="308"/>
      <c r="AK417" s="308"/>
      <c r="AL417" s="308"/>
      <c r="AM417" s="153"/>
    </row>
    <row r="418" spans="1:39" ht="18" customHeight="1" x14ac:dyDescent="0.25">
      <c r="A418" s="307"/>
      <c r="B418" s="131"/>
      <c r="C418" s="131"/>
      <c r="D418" s="131"/>
      <c r="E418" s="80"/>
      <c r="F418" s="80"/>
      <c r="G418" s="80"/>
      <c r="H418" s="80"/>
      <c r="I418" s="80"/>
      <c r="J418" s="80"/>
      <c r="K418" s="80"/>
      <c r="L418" s="80"/>
      <c r="M418" s="80"/>
      <c r="N418" s="80"/>
      <c r="O418" s="80"/>
      <c r="P418" s="80"/>
      <c r="Q418" s="151"/>
      <c r="R418" s="151"/>
      <c r="S418" s="151"/>
      <c r="T418" s="156"/>
      <c r="U418" s="156"/>
      <c r="V418" s="156"/>
      <c r="W418" s="156"/>
      <c r="X418" s="308"/>
      <c r="Y418" s="308"/>
      <c r="Z418" s="308"/>
      <c r="AA418" s="153"/>
      <c r="AB418" s="307"/>
      <c r="AC418" s="249"/>
      <c r="AD418" s="158"/>
      <c r="AE418" s="131"/>
      <c r="AF418" s="156"/>
      <c r="AG418" s="308"/>
      <c r="AH418" s="308"/>
      <c r="AI418" s="308"/>
      <c r="AJ418" s="308"/>
      <c r="AK418" s="308"/>
      <c r="AL418" s="308"/>
      <c r="AM418" s="153"/>
    </row>
    <row r="419" spans="1:39" ht="18" customHeight="1" thickBot="1" x14ac:dyDescent="0.3">
      <c r="A419" s="172"/>
      <c r="B419" s="173"/>
      <c r="C419" s="173"/>
      <c r="D419" s="174"/>
      <c r="E419" s="175"/>
      <c r="F419" s="175"/>
      <c r="G419" s="175"/>
      <c r="H419" s="175"/>
      <c r="I419" s="175"/>
      <c r="J419" s="175"/>
      <c r="K419" s="174"/>
      <c r="L419" s="174"/>
      <c r="M419" s="174"/>
      <c r="N419" s="174"/>
      <c r="O419" s="174"/>
      <c r="P419" s="174"/>
      <c r="Q419" s="174"/>
      <c r="R419" s="174"/>
      <c r="S419" s="174"/>
      <c r="T419" s="176"/>
      <c r="U419" s="173"/>
      <c r="V419" s="173"/>
      <c r="W419" s="173"/>
      <c r="X419" s="173"/>
      <c r="Y419" s="173"/>
      <c r="Z419" s="173"/>
      <c r="AA419" s="177"/>
      <c r="AB419" s="498" t="s">
        <v>318</v>
      </c>
      <c r="AC419" s="381"/>
      <c r="AD419" s="381"/>
      <c r="AE419" s="381"/>
      <c r="AF419" s="381"/>
      <c r="AG419" s="381"/>
      <c r="AH419" s="381"/>
      <c r="AI419" s="381"/>
      <c r="AJ419" s="381"/>
      <c r="AK419" s="381"/>
      <c r="AL419" s="381"/>
      <c r="AM419" s="382"/>
    </row>
  </sheetData>
  <mergeCells count="1416">
    <mergeCell ref="AB419:AM419"/>
    <mergeCell ref="D404:F406"/>
    <mergeCell ref="G404:K404"/>
    <mergeCell ref="L404:O404"/>
    <mergeCell ref="P404:S404"/>
    <mergeCell ref="T404:W404"/>
    <mergeCell ref="X404:AA404"/>
    <mergeCell ref="AB404:AE404"/>
    <mergeCell ref="AF404:AI404"/>
    <mergeCell ref="AJ404:AM404"/>
    <mergeCell ref="G405:K405"/>
    <mergeCell ref="L405:O405"/>
    <mergeCell ref="P405:S405"/>
    <mergeCell ref="T405:W405"/>
    <mergeCell ref="X405:AA405"/>
    <mergeCell ref="AB405:AE405"/>
    <mergeCell ref="AF405:AI405"/>
    <mergeCell ref="AJ405:AM405"/>
    <mergeCell ref="G406:K406"/>
    <mergeCell ref="L406:O406"/>
    <mergeCell ref="P406:S406"/>
    <mergeCell ref="T406:W406"/>
    <mergeCell ref="X406:AA406"/>
    <mergeCell ref="AB406:AE406"/>
    <mergeCell ref="AF406:AI406"/>
    <mergeCell ref="AJ406:AM406"/>
    <mergeCell ref="AB400:AB401"/>
    <mergeCell ref="AC400:AC401"/>
    <mergeCell ref="AD400:AD401"/>
    <mergeCell ref="AE400:AE401"/>
    <mergeCell ref="AF400:AF401"/>
    <mergeCell ref="AG400:AG401"/>
    <mergeCell ref="AH400:AH401"/>
    <mergeCell ref="AI400:AI401"/>
    <mergeCell ref="AJ400:AJ401"/>
    <mergeCell ref="AK400:AK401"/>
    <mergeCell ref="AL400:AL401"/>
    <mergeCell ref="AM400:AM401"/>
    <mergeCell ref="D402:D403"/>
    <mergeCell ref="E402:E403"/>
    <mergeCell ref="F402:F403"/>
    <mergeCell ref="G402:G403"/>
    <mergeCell ref="H402:H403"/>
    <mergeCell ref="I402:I403"/>
    <mergeCell ref="J402:J403"/>
    <mergeCell ref="K402:K403"/>
    <mergeCell ref="L403:O403"/>
    <mergeCell ref="P403:S403"/>
    <mergeCell ref="T403:W403"/>
    <mergeCell ref="X403:AA403"/>
    <mergeCell ref="AB403:AE403"/>
    <mergeCell ref="AF403:AI403"/>
    <mergeCell ref="AJ403:AM403"/>
    <mergeCell ref="A399:C406"/>
    <mergeCell ref="D399:D401"/>
    <mergeCell ref="E399:E401"/>
    <mergeCell ref="F399:F401"/>
    <mergeCell ref="G399:G401"/>
    <mergeCell ref="H399:H401"/>
    <mergeCell ref="I399:I401"/>
    <mergeCell ref="J399:J401"/>
    <mergeCell ref="K399:K401"/>
    <mergeCell ref="L399:O399"/>
    <mergeCell ref="P399:S399"/>
    <mergeCell ref="T399:W399"/>
    <mergeCell ref="X399:AA399"/>
    <mergeCell ref="AB399:AE399"/>
    <mergeCell ref="AF399:AI399"/>
    <mergeCell ref="AJ399:AM399"/>
    <mergeCell ref="L400:L401"/>
    <mergeCell ref="M400:M401"/>
    <mergeCell ref="N400:N401"/>
    <mergeCell ref="O400:O401"/>
    <mergeCell ref="P400:P401"/>
    <mergeCell ref="Q400:Q401"/>
    <mergeCell ref="R400:R401"/>
    <mergeCell ref="S400:S401"/>
    <mergeCell ref="T400:T401"/>
    <mergeCell ref="U400:U401"/>
    <mergeCell ref="V400:V401"/>
    <mergeCell ref="W400:W401"/>
    <mergeCell ref="X400:X401"/>
    <mergeCell ref="Y400:Y401"/>
    <mergeCell ref="Z400:Z401"/>
    <mergeCell ref="AA400:AA401"/>
    <mergeCell ref="B389:G389"/>
    <mergeCell ref="H389:K389"/>
    <mergeCell ref="L389:AM389"/>
    <mergeCell ref="B390:C390"/>
    <mergeCell ref="B391:C391"/>
    <mergeCell ref="B392:C392"/>
    <mergeCell ref="B393:C393"/>
    <mergeCell ref="B394:C394"/>
    <mergeCell ref="B395:C395"/>
    <mergeCell ref="B397:C397"/>
    <mergeCell ref="D397:D398"/>
    <mergeCell ref="E397:E398"/>
    <mergeCell ref="F397:F398"/>
    <mergeCell ref="G397:G398"/>
    <mergeCell ref="H397:H398"/>
    <mergeCell ref="I397:I398"/>
    <mergeCell ref="J397:J398"/>
    <mergeCell ref="K397:K398"/>
    <mergeCell ref="B398:C398"/>
    <mergeCell ref="L398:O398"/>
    <mergeCell ref="P398:S398"/>
    <mergeCell ref="T398:W398"/>
    <mergeCell ref="X398:AA398"/>
    <mergeCell ref="AB398:AE398"/>
    <mergeCell ref="AF398:AI398"/>
    <mergeCell ref="AJ398:AM398"/>
    <mergeCell ref="I386:I388"/>
    <mergeCell ref="J386:J388"/>
    <mergeCell ref="K386:K388"/>
    <mergeCell ref="L386:AM386"/>
    <mergeCell ref="L387:L388"/>
    <mergeCell ref="M387:M388"/>
    <mergeCell ref="N387:N388"/>
    <mergeCell ref="O387:O388"/>
    <mergeCell ref="P387:P388"/>
    <mergeCell ref="Q387:Q388"/>
    <mergeCell ref="R387:R388"/>
    <mergeCell ref="S387:S388"/>
    <mergeCell ref="T387:T388"/>
    <mergeCell ref="U387:U388"/>
    <mergeCell ref="V387:V388"/>
    <mergeCell ref="W387:W388"/>
    <mergeCell ref="X387:X388"/>
    <mergeCell ref="Y387:Y388"/>
    <mergeCell ref="Z387:Z388"/>
    <mergeCell ref="AA387:AA388"/>
    <mergeCell ref="AB387:AB388"/>
    <mergeCell ref="AC387:AC388"/>
    <mergeCell ref="AD387:AD388"/>
    <mergeCell ref="AE387:AE388"/>
    <mergeCell ref="AF387:AF388"/>
    <mergeCell ref="AG387:AG388"/>
    <mergeCell ref="AH387:AH388"/>
    <mergeCell ref="AI387:AI388"/>
    <mergeCell ref="AJ387:AJ388"/>
    <mergeCell ref="AK387:AK388"/>
    <mergeCell ref="AL387:AL388"/>
    <mergeCell ref="AM387:AM388"/>
    <mergeCell ref="A374:C374"/>
    <mergeCell ref="D374:AA375"/>
    <mergeCell ref="AB374:AM374"/>
    <mergeCell ref="A375:C376"/>
    <mergeCell ref="A377:C377"/>
    <mergeCell ref="A378:C378"/>
    <mergeCell ref="AB378:AM378"/>
    <mergeCell ref="A379:C379"/>
    <mergeCell ref="AB379:AM379"/>
    <mergeCell ref="A380:C380"/>
    <mergeCell ref="AB380:AM380"/>
    <mergeCell ref="AB381:AM381"/>
    <mergeCell ref="A382:C382"/>
    <mergeCell ref="AB382:AM382"/>
    <mergeCell ref="A384:A388"/>
    <mergeCell ref="B384:C388"/>
    <mergeCell ref="D384:F385"/>
    <mergeCell ref="G384:K384"/>
    <mergeCell ref="L384:AM384"/>
    <mergeCell ref="G385:G388"/>
    <mergeCell ref="H385:K385"/>
    <mergeCell ref="L385:O385"/>
    <mergeCell ref="P385:S385"/>
    <mergeCell ref="T385:W385"/>
    <mergeCell ref="X385:AA385"/>
    <mergeCell ref="AB385:AE385"/>
    <mergeCell ref="AF385:AI385"/>
    <mergeCell ref="AJ385:AM385"/>
    <mergeCell ref="D386:D388"/>
    <mergeCell ref="E386:E388"/>
    <mergeCell ref="F386:F388"/>
    <mergeCell ref="H386:H388"/>
    <mergeCell ref="AB34:AM34"/>
    <mergeCell ref="AB80:AM80"/>
    <mergeCell ref="B49:C49"/>
    <mergeCell ref="B89:C89"/>
    <mergeCell ref="B90:C90"/>
    <mergeCell ref="A72:C72"/>
    <mergeCell ref="A75:C75"/>
    <mergeCell ref="A76:C76"/>
    <mergeCell ref="B159:C159"/>
    <mergeCell ref="B44:C44"/>
    <mergeCell ref="B45:C45"/>
    <mergeCell ref="B48:C48"/>
    <mergeCell ref="B47:C47"/>
    <mergeCell ref="AF313:AI313"/>
    <mergeCell ref="T313:W313"/>
    <mergeCell ref="T312:W312"/>
    <mergeCell ref="AJ311:AM311"/>
    <mergeCell ref="A98:C105"/>
    <mergeCell ref="L313:O313"/>
    <mergeCell ref="AB312:AE312"/>
    <mergeCell ref="X313:AA313"/>
    <mergeCell ref="AB313:AE313"/>
    <mergeCell ref="AJ308:AJ309"/>
    <mergeCell ref="AK308:AK309"/>
    <mergeCell ref="G312:K312"/>
    <mergeCell ref="L312:O312"/>
    <mergeCell ref="A290:C290"/>
    <mergeCell ref="AB290:AM290"/>
    <mergeCell ref="AD295:AD296"/>
    <mergeCell ref="AE295:AE296"/>
    <mergeCell ref="T293:W293"/>
    <mergeCell ref="AG295:AG296"/>
    <mergeCell ref="B147:C147"/>
    <mergeCell ref="A353:C360"/>
    <mergeCell ref="D353:D355"/>
    <mergeCell ref="E353:E355"/>
    <mergeCell ref="F353:F355"/>
    <mergeCell ref="G353:G355"/>
    <mergeCell ref="G359:K359"/>
    <mergeCell ref="A334:C334"/>
    <mergeCell ref="A331:C331"/>
    <mergeCell ref="A332:C332"/>
    <mergeCell ref="B11:F11"/>
    <mergeCell ref="B12:F12"/>
    <mergeCell ref="B13:F13"/>
    <mergeCell ref="B14:F14"/>
    <mergeCell ref="B15:F15"/>
    <mergeCell ref="B136:C136"/>
    <mergeCell ref="B148:C148"/>
    <mergeCell ref="B155:C155"/>
    <mergeCell ref="B16:F16"/>
    <mergeCell ref="A121:C121"/>
    <mergeCell ref="A127:C127"/>
    <mergeCell ref="A122:C122"/>
    <mergeCell ref="D351:D352"/>
    <mergeCell ref="E351:E352"/>
    <mergeCell ref="F351:F352"/>
    <mergeCell ref="B349:C349"/>
    <mergeCell ref="B345:C345"/>
    <mergeCell ref="B346:C346"/>
    <mergeCell ref="B88:C88"/>
    <mergeCell ref="A78:C78"/>
    <mergeCell ref="D282:AA283"/>
    <mergeCell ref="A288:C288"/>
    <mergeCell ref="AM354:AM355"/>
    <mergeCell ref="A338:A342"/>
    <mergeCell ref="B338:C342"/>
    <mergeCell ref="A282:C282"/>
    <mergeCell ref="A27:C28"/>
    <mergeCell ref="A73:C74"/>
    <mergeCell ref="A119:C120"/>
    <mergeCell ref="A190:C191"/>
    <mergeCell ref="A236:C237"/>
    <mergeCell ref="B143:C143"/>
    <mergeCell ref="B146:C146"/>
    <mergeCell ref="B157:C157"/>
    <mergeCell ref="B43:C43"/>
    <mergeCell ref="A124:C124"/>
    <mergeCell ref="B134:C134"/>
    <mergeCell ref="B46:C46"/>
    <mergeCell ref="B352:C352"/>
    <mergeCell ref="B351:C351"/>
    <mergeCell ref="A283:C284"/>
    <mergeCell ref="A77:C77"/>
    <mergeCell ref="B135:C135"/>
    <mergeCell ref="A129:A133"/>
    <mergeCell ref="B129:C133"/>
    <mergeCell ref="A118:C118"/>
    <mergeCell ref="A123:C123"/>
    <mergeCell ref="A333:C333"/>
    <mergeCell ref="B304:C304"/>
    <mergeCell ref="B251:C251"/>
    <mergeCell ref="A238:C238"/>
    <mergeCell ref="A239:C239"/>
    <mergeCell ref="B213:C213"/>
    <mergeCell ref="B142:C142"/>
    <mergeCell ref="G360:K360"/>
    <mergeCell ref="X359:AA359"/>
    <mergeCell ref="AB373:AM373"/>
    <mergeCell ref="T359:W359"/>
    <mergeCell ref="AB360:AE360"/>
    <mergeCell ref="AF360:AI360"/>
    <mergeCell ref="AJ360:AM360"/>
    <mergeCell ref="AB359:AE359"/>
    <mergeCell ref="AF359:AI359"/>
    <mergeCell ref="AJ359:AM359"/>
    <mergeCell ref="AJ358:AM358"/>
    <mergeCell ref="T358:W358"/>
    <mergeCell ref="L358:O358"/>
    <mergeCell ref="P358:S358"/>
    <mergeCell ref="X358:AA358"/>
    <mergeCell ref="P360:S360"/>
    <mergeCell ref="AJ357:AM357"/>
    <mergeCell ref="L360:O360"/>
    <mergeCell ref="AJ354:AJ355"/>
    <mergeCell ref="D358:F360"/>
    <mergeCell ref="G358:K358"/>
    <mergeCell ref="L359:O359"/>
    <mergeCell ref="D356:D357"/>
    <mergeCell ref="E356:E357"/>
    <mergeCell ref="F356:F357"/>
    <mergeCell ref="G356:G357"/>
    <mergeCell ref="H356:H357"/>
    <mergeCell ref="I356:I357"/>
    <mergeCell ref="K356:K357"/>
    <mergeCell ref="AB358:AE358"/>
    <mergeCell ref="AF358:AI358"/>
    <mergeCell ref="AA354:AA355"/>
    <mergeCell ref="AI354:AI355"/>
    <mergeCell ref="AF357:AI357"/>
    <mergeCell ref="AC354:AC355"/>
    <mergeCell ref="AG354:AG355"/>
    <mergeCell ref="M354:M355"/>
    <mergeCell ref="P357:S357"/>
    <mergeCell ref="AB357:AE357"/>
    <mergeCell ref="P354:P355"/>
    <mergeCell ref="L357:O357"/>
    <mergeCell ref="P359:S359"/>
    <mergeCell ref="O354:O355"/>
    <mergeCell ref="J356:J357"/>
    <mergeCell ref="AF354:AF355"/>
    <mergeCell ref="T357:W357"/>
    <mergeCell ref="X357:AA357"/>
    <mergeCell ref="AH354:AH355"/>
    <mergeCell ref="T360:W360"/>
    <mergeCell ref="X360:AA360"/>
    <mergeCell ref="AK354:AK355"/>
    <mergeCell ref="G351:G352"/>
    <mergeCell ref="AJ341:AJ342"/>
    <mergeCell ref="AJ339:AM339"/>
    <mergeCell ref="N341:N342"/>
    <mergeCell ref="H339:K339"/>
    <mergeCell ref="P314:S314"/>
    <mergeCell ref="AD341:AD342"/>
    <mergeCell ref="T341:T342"/>
    <mergeCell ref="L339:O339"/>
    <mergeCell ref="T352:W352"/>
    <mergeCell ref="V354:V355"/>
    <mergeCell ref="W354:W355"/>
    <mergeCell ref="J353:J355"/>
    <mergeCell ref="K353:K355"/>
    <mergeCell ref="AB314:AE314"/>
    <mergeCell ref="AL354:AL355"/>
    <mergeCell ref="AJ353:AM353"/>
    <mergeCell ref="AF353:AI353"/>
    <mergeCell ref="T353:W353"/>
    <mergeCell ref="X353:AA353"/>
    <mergeCell ref="AB353:AE353"/>
    <mergeCell ref="AJ352:AM352"/>
    <mergeCell ref="Y354:Y355"/>
    <mergeCell ref="Z354:Z355"/>
    <mergeCell ref="AD354:AD355"/>
    <mergeCell ref="AE354:AE355"/>
    <mergeCell ref="AB354:AB355"/>
    <mergeCell ref="AF352:AI352"/>
    <mergeCell ref="P352:S352"/>
    <mergeCell ref="S354:S355"/>
    <mergeCell ref="U354:U355"/>
    <mergeCell ref="I351:I352"/>
    <mergeCell ref="H353:H355"/>
    <mergeCell ref="J351:J352"/>
    <mergeCell ref="K351:K352"/>
    <mergeCell ref="L352:O352"/>
    <mergeCell ref="L353:O353"/>
    <mergeCell ref="L354:L355"/>
    <mergeCell ref="I353:I355"/>
    <mergeCell ref="Q354:Q355"/>
    <mergeCell ref="R354:R355"/>
    <mergeCell ref="U341:U342"/>
    <mergeCell ref="S341:S342"/>
    <mergeCell ref="X341:X342"/>
    <mergeCell ref="AB352:AE352"/>
    <mergeCell ref="N354:N355"/>
    <mergeCell ref="X354:X355"/>
    <mergeCell ref="H351:H352"/>
    <mergeCell ref="X352:AA352"/>
    <mergeCell ref="P353:S353"/>
    <mergeCell ref="T354:T355"/>
    <mergeCell ref="B348:C348"/>
    <mergeCell ref="B347:C347"/>
    <mergeCell ref="G338:K338"/>
    <mergeCell ref="H343:K343"/>
    <mergeCell ref="B343:G343"/>
    <mergeCell ref="I340:I342"/>
    <mergeCell ref="J340:J342"/>
    <mergeCell ref="D340:D342"/>
    <mergeCell ref="E340:E342"/>
    <mergeCell ref="F340:F342"/>
    <mergeCell ref="B344:C344"/>
    <mergeCell ref="Y341:Y342"/>
    <mergeCell ref="Z341:Z342"/>
    <mergeCell ref="L343:AM343"/>
    <mergeCell ref="L341:L342"/>
    <mergeCell ref="D338:F339"/>
    <mergeCell ref="T314:W314"/>
    <mergeCell ref="V341:V342"/>
    <mergeCell ref="P341:P342"/>
    <mergeCell ref="AE341:AE342"/>
    <mergeCell ref="D312:F314"/>
    <mergeCell ref="L338:AM338"/>
    <mergeCell ref="W341:W342"/>
    <mergeCell ref="G339:G342"/>
    <mergeCell ref="P339:S339"/>
    <mergeCell ref="T339:W339"/>
    <mergeCell ref="AF341:AF342"/>
    <mergeCell ref="M341:M342"/>
    <mergeCell ref="X339:AA339"/>
    <mergeCell ref="O341:O342"/>
    <mergeCell ref="AC341:AC342"/>
    <mergeCell ref="AG341:AG342"/>
    <mergeCell ref="A336:C336"/>
    <mergeCell ref="H340:H342"/>
    <mergeCell ref="Q341:Q342"/>
    <mergeCell ref="R341:R342"/>
    <mergeCell ref="K340:K342"/>
    <mergeCell ref="L340:AM340"/>
    <mergeCell ref="AM341:AM342"/>
    <mergeCell ref="AF339:AI339"/>
    <mergeCell ref="AL341:AL342"/>
    <mergeCell ref="AK341:AK342"/>
    <mergeCell ref="AE308:AE309"/>
    <mergeCell ref="L311:O311"/>
    <mergeCell ref="AF308:AF309"/>
    <mergeCell ref="P311:S311"/>
    <mergeCell ref="T311:W311"/>
    <mergeCell ref="X311:AA311"/>
    <mergeCell ref="AB311:AE311"/>
    <mergeCell ref="AI341:AI342"/>
    <mergeCell ref="P313:S313"/>
    <mergeCell ref="Z308:Z309"/>
    <mergeCell ref="A328:C328"/>
    <mergeCell ref="D328:AA329"/>
    <mergeCell ref="AB328:AM328"/>
    <mergeCell ref="A329:C330"/>
    <mergeCell ref="AB327:AM327"/>
    <mergeCell ref="AJ314:AM314"/>
    <mergeCell ref="X314:AA314"/>
    <mergeCell ref="AF314:AI314"/>
    <mergeCell ref="K310:K311"/>
    <mergeCell ref="AB335:AM335"/>
    <mergeCell ref="AB336:AM336"/>
    <mergeCell ref="AB339:AE339"/>
    <mergeCell ref="AD308:AD309"/>
    <mergeCell ref="AJ307:AM307"/>
    <mergeCell ref="AM308:AM309"/>
    <mergeCell ref="AG308:AG309"/>
    <mergeCell ref="AH308:AH309"/>
    <mergeCell ref="AB332:AM332"/>
    <mergeCell ref="AB333:AM333"/>
    <mergeCell ref="AB334:AM334"/>
    <mergeCell ref="AF312:AI312"/>
    <mergeCell ref="AJ312:AM312"/>
    <mergeCell ref="P312:S312"/>
    <mergeCell ref="X312:AA312"/>
    <mergeCell ref="X307:AA307"/>
    <mergeCell ref="AA308:AA309"/>
    <mergeCell ref="Y308:Y309"/>
    <mergeCell ref="U308:U309"/>
    <mergeCell ref="Q308:Q309"/>
    <mergeCell ref="R308:R309"/>
    <mergeCell ref="B292:C296"/>
    <mergeCell ref="AH341:AH342"/>
    <mergeCell ref="G313:K313"/>
    <mergeCell ref="AL308:AL309"/>
    <mergeCell ref="AB341:AB342"/>
    <mergeCell ref="AA341:AA342"/>
    <mergeCell ref="A292:A296"/>
    <mergeCell ref="Z295:Z296"/>
    <mergeCell ref="I310:I311"/>
    <mergeCell ref="E310:E311"/>
    <mergeCell ref="I307:I309"/>
    <mergeCell ref="D305:D306"/>
    <mergeCell ref="L295:L296"/>
    <mergeCell ref="AI308:AI309"/>
    <mergeCell ref="AF307:AI307"/>
    <mergeCell ref="G305:G306"/>
    <mergeCell ref="H305:H306"/>
    <mergeCell ref="I305:I306"/>
    <mergeCell ref="F310:F311"/>
    <mergeCell ref="AB307:AE307"/>
    <mergeCell ref="B298:C298"/>
    <mergeCell ref="S308:S309"/>
    <mergeCell ref="X308:X309"/>
    <mergeCell ref="V308:V309"/>
    <mergeCell ref="W308:W309"/>
    <mergeCell ref="P307:S307"/>
    <mergeCell ref="T308:T309"/>
    <mergeCell ref="B303:C303"/>
    <mergeCell ref="B305:C305"/>
    <mergeCell ref="K305:K306"/>
    <mergeCell ref="L307:O307"/>
    <mergeCell ref="T307:W307"/>
    <mergeCell ref="B306:C306"/>
    <mergeCell ref="F305:F306"/>
    <mergeCell ref="G307:G309"/>
    <mergeCell ref="B299:C299"/>
    <mergeCell ref="B300:C300"/>
    <mergeCell ref="B301:C301"/>
    <mergeCell ref="B302:C302"/>
    <mergeCell ref="D307:D309"/>
    <mergeCell ref="E307:E309"/>
    <mergeCell ref="A307:C314"/>
    <mergeCell ref="J307:J309"/>
    <mergeCell ref="K307:K309"/>
    <mergeCell ref="P308:P309"/>
    <mergeCell ref="L308:L309"/>
    <mergeCell ref="M308:M309"/>
    <mergeCell ref="N308:N309"/>
    <mergeCell ref="B297:C297"/>
    <mergeCell ref="D297:E297"/>
    <mergeCell ref="H297:K297"/>
    <mergeCell ref="L297:AM297"/>
    <mergeCell ref="E305:E306"/>
    <mergeCell ref="H307:H309"/>
    <mergeCell ref="H310:H311"/>
    <mergeCell ref="AJ313:AM313"/>
    <mergeCell ref="G314:K314"/>
    <mergeCell ref="L314:O314"/>
    <mergeCell ref="O308:O309"/>
    <mergeCell ref="L306:O306"/>
    <mergeCell ref="J310:J311"/>
    <mergeCell ref="J305:J306"/>
    <mergeCell ref="AF306:AI306"/>
    <mergeCell ref="T306:W306"/>
    <mergeCell ref="Y295:Y296"/>
    <mergeCell ref="D310:D311"/>
    <mergeCell ref="G310:G311"/>
    <mergeCell ref="F307:F309"/>
    <mergeCell ref="K294:K296"/>
    <mergeCell ref="AF267:AI267"/>
    <mergeCell ref="AJ267:AM267"/>
    <mergeCell ref="L267:O267"/>
    <mergeCell ref="AB281:AM281"/>
    <mergeCell ref="D292:F293"/>
    <mergeCell ref="G292:K292"/>
    <mergeCell ref="L292:AM292"/>
    <mergeCell ref="AB282:AM282"/>
    <mergeCell ref="AB287:AM287"/>
    <mergeCell ref="AF293:AI293"/>
    <mergeCell ref="AJ293:AM293"/>
    <mergeCell ref="AH295:AH296"/>
    <mergeCell ref="L293:O293"/>
    <mergeCell ref="T295:T296"/>
    <mergeCell ref="U295:U296"/>
    <mergeCell ref="M295:M296"/>
    <mergeCell ref="N295:N296"/>
    <mergeCell ref="O295:O296"/>
    <mergeCell ref="P293:S293"/>
    <mergeCell ref="D294:D296"/>
    <mergeCell ref="AJ306:AM306"/>
    <mergeCell ref="P306:S306"/>
    <mergeCell ref="AB306:AE306"/>
    <mergeCell ref="X306:AA306"/>
    <mergeCell ref="AF311:AI311"/>
    <mergeCell ref="AC308:AC309"/>
    <mergeCell ref="AB308:AB309"/>
    <mergeCell ref="A285:C285"/>
    <mergeCell ref="A286:C286"/>
    <mergeCell ref="AB286:AM286"/>
    <mergeCell ref="A287:C287"/>
    <mergeCell ref="AK295:AK296"/>
    <mergeCell ref="AB295:AB296"/>
    <mergeCell ref="AC295:AC296"/>
    <mergeCell ref="AI295:AI296"/>
    <mergeCell ref="AL295:AL296"/>
    <mergeCell ref="AB288:AM288"/>
    <mergeCell ref="X293:AA293"/>
    <mergeCell ref="AB293:AE293"/>
    <mergeCell ref="AM295:AM296"/>
    <mergeCell ref="AB289:AM289"/>
    <mergeCell ref="V295:V296"/>
    <mergeCell ref="S295:S296"/>
    <mergeCell ref="AA295:AA296"/>
    <mergeCell ref="H294:H296"/>
    <mergeCell ref="W295:W296"/>
    <mergeCell ref="R295:R296"/>
    <mergeCell ref="F294:F296"/>
    <mergeCell ref="I294:I296"/>
    <mergeCell ref="J294:J296"/>
    <mergeCell ref="P295:P296"/>
    <mergeCell ref="Q295:Q296"/>
    <mergeCell ref="E294:E296"/>
    <mergeCell ref="H293:K293"/>
    <mergeCell ref="AF295:AF296"/>
    <mergeCell ref="L294:AM294"/>
    <mergeCell ref="X295:X296"/>
    <mergeCell ref="AJ295:AJ296"/>
    <mergeCell ref="G293:G296"/>
    <mergeCell ref="E264:E265"/>
    <mergeCell ref="F264:F265"/>
    <mergeCell ref="G264:G265"/>
    <mergeCell ref="G266:K266"/>
    <mergeCell ref="BL265:BL266"/>
    <mergeCell ref="BK265:BK266"/>
    <mergeCell ref="AJ265:AM265"/>
    <mergeCell ref="AF266:AI266"/>
    <mergeCell ref="AF265:AI265"/>
    <mergeCell ref="AJ266:AM266"/>
    <mergeCell ref="A261:C268"/>
    <mergeCell ref="H261:H263"/>
    <mergeCell ref="I261:I263"/>
    <mergeCell ref="J261:J263"/>
    <mergeCell ref="H264:H265"/>
    <mergeCell ref="I264:I265"/>
    <mergeCell ref="J264:J265"/>
    <mergeCell ref="G267:K267"/>
    <mergeCell ref="K264:K265"/>
    <mergeCell ref="D264:D265"/>
    <mergeCell ref="G268:K268"/>
    <mergeCell ref="D266:F268"/>
    <mergeCell ref="AJ268:AM268"/>
    <mergeCell ref="L266:O266"/>
    <mergeCell ref="P266:S266"/>
    <mergeCell ref="T266:W266"/>
    <mergeCell ref="T268:W268"/>
    <mergeCell ref="L268:O268"/>
    <mergeCell ref="P268:S268"/>
    <mergeCell ref="BL267:BL268"/>
    <mergeCell ref="AF268:AI268"/>
    <mergeCell ref="BK267:BK268"/>
    <mergeCell ref="AB266:AE266"/>
    <mergeCell ref="AB265:AE265"/>
    <mergeCell ref="T262:T263"/>
    <mergeCell ref="W262:W263"/>
    <mergeCell ref="X262:X263"/>
    <mergeCell ref="Y262:Y263"/>
    <mergeCell ref="Z262:Z263"/>
    <mergeCell ref="P261:S261"/>
    <mergeCell ref="AB268:AE268"/>
    <mergeCell ref="P267:S267"/>
    <mergeCell ref="T267:W267"/>
    <mergeCell ref="X267:AA267"/>
    <mergeCell ref="X268:AA268"/>
    <mergeCell ref="R262:R263"/>
    <mergeCell ref="T261:W261"/>
    <mergeCell ref="X261:AA261"/>
    <mergeCell ref="X266:AA266"/>
    <mergeCell ref="AB267:AE267"/>
    <mergeCell ref="AW250:AX250"/>
    <mergeCell ref="BA250:BC250"/>
    <mergeCell ref="AH249:AH250"/>
    <mergeCell ref="AI249:AI250"/>
    <mergeCell ref="AG249:AG250"/>
    <mergeCell ref="Z249:Z250"/>
    <mergeCell ref="AL249:AL250"/>
    <mergeCell ref="AM249:AM250"/>
    <mergeCell ref="AJ249:AJ250"/>
    <mergeCell ref="AK249:AK250"/>
    <mergeCell ref="L265:O265"/>
    <mergeCell ref="P265:S265"/>
    <mergeCell ref="T265:W265"/>
    <mergeCell ref="X265:AA265"/>
    <mergeCell ref="U262:U263"/>
    <mergeCell ref="V262:V263"/>
    <mergeCell ref="S262:S263"/>
    <mergeCell ref="L262:L263"/>
    <mergeCell ref="P262:P263"/>
    <mergeCell ref="Q262:Q263"/>
    <mergeCell ref="L261:O261"/>
    <mergeCell ref="M262:M263"/>
    <mergeCell ref="N262:N263"/>
    <mergeCell ref="O262:O263"/>
    <mergeCell ref="O249:O250"/>
    <mergeCell ref="P249:P250"/>
    <mergeCell ref="Q249:Q250"/>
    <mergeCell ref="D251:E251"/>
    <mergeCell ref="H251:K251"/>
    <mergeCell ref="L251:AM251"/>
    <mergeCell ref="AF249:AF250"/>
    <mergeCell ref="X260:AA260"/>
    <mergeCell ref="AB260:AE260"/>
    <mergeCell ref="Y249:Y250"/>
    <mergeCell ref="B259:C259"/>
    <mergeCell ref="D259:D260"/>
    <mergeCell ref="T260:W260"/>
    <mergeCell ref="N249:N250"/>
    <mergeCell ref="AK262:AK263"/>
    <mergeCell ref="AL262:AL263"/>
    <mergeCell ref="AJ261:AM261"/>
    <mergeCell ref="AA262:AA263"/>
    <mergeCell ref="AB262:AB263"/>
    <mergeCell ref="AC262:AC263"/>
    <mergeCell ref="AD262:AD263"/>
    <mergeCell ref="AF261:AI261"/>
    <mergeCell ref="K261:K263"/>
    <mergeCell ref="D261:D263"/>
    <mergeCell ref="E261:E263"/>
    <mergeCell ref="F261:F263"/>
    <mergeCell ref="G261:G263"/>
    <mergeCell ref="E259:E260"/>
    <mergeCell ref="B260:C260"/>
    <mergeCell ref="K259:K260"/>
    <mergeCell ref="L260:O260"/>
    <mergeCell ref="P260:S260"/>
    <mergeCell ref="J259:J260"/>
    <mergeCell ref="F259:F260"/>
    <mergeCell ref="G259:G260"/>
    <mergeCell ref="H259:H260"/>
    <mergeCell ref="I259:I260"/>
    <mergeCell ref="AM262:AM263"/>
    <mergeCell ref="AE262:AE263"/>
    <mergeCell ref="AF262:AF263"/>
    <mergeCell ref="AB261:AE261"/>
    <mergeCell ref="AJ262:AJ263"/>
    <mergeCell ref="AJ260:AM260"/>
    <mergeCell ref="AF260:AI260"/>
    <mergeCell ref="AI262:AI263"/>
    <mergeCell ref="AG262:AG263"/>
    <mergeCell ref="AH262:AH263"/>
    <mergeCell ref="S249:S250"/>
    <mergeCell ref="AE249:AE250"/>
    <mergeCell ref="A244:C244"/>
    <mergeCell ref="AB244:AM244"/>
    <mergeCell ref="A246:A250"/>
    <mergeCell ref="B246:C250"/>
    <mergeCell ref="D246:F247"/>
    <mergeCell ref="G246:K246"/>
    <mergeCell ref="U249:U250"/>
    <mergeCell ref="T247:W247"/>
    <mergeCell ref="K248:K250"/>
    <mergeCell ref="V249:V250"/>
    <mergeCell ref="R249:R250"/>
    <mergeCell ref="AD249:AD250"/>
    <mergeCell ref="D248:D250"/>
    <mergeCell ref="E248:E250"/>
    <mergeCell ref="F248:F250"/>
    <mergeCell ref="H248:H250"/>
    <mergeCell ref="AF247:AI247"/>
    <mergeCell ref="H247:K247"/>
    <mergeCell ref="L247:O247"/>
    <mergeCell ref="L246:AM246"/>
    <mergeCell ref="G247:G250"/>
    <mergeCell ref="W249:W250"/>
    <mergeCell ref="AB239:AM239"/>
    <mergeCell ref="AB234:AM234"/>
    <mergeCell ref="G220:K220"/>
    <mergeCell ref="L220:O220"/>
    <mergeCell ref="X220:AA220"/>
    <mergeCell ref="G219:K219"/>
    <mergeCell ref="P219:S219"/>
    <mergeCell ref="A240:C240"/>
    <mergeCell ref="AB240:AM240"/>
    <mergeCell ref="A241:C241"/>
    <mergeCell ref="AB241:AM241"/>
    <mergeCell ref="AC249:AC250"/>
    <mergeCell ref="X247:AA247"/>
    <mergeCell ref="AB247:AE247"/>
    <mergeCell ref="I248:I250"/>
    <mergeCell ref="J248:J250"/>
    <mergeCell ref="AJ247:AM247"/>
    <mergeCell ref="AA249:AA250"/>
    <mergeCell ref="AB249:AB250"/>
    <mergeCell ref="L248:AM248"/>
    <mergeCell ref="L249:L250"/>
    <mergeCell ref="M249:M250"/>
    <mergeCell ref="P247:S247"/>
    <mergeCell ref="X249:X250"/>
    <mergeCell ref="T249:T250"/>
    <mergeCell ref="G221:K221"/>
    <mergeCell ref="L221:O221"/>
    <mergeCell ref="P221:S221"/>
    <mergeCell ref="AJ221:AM221"/>
    <mergeCell ref="AF214:AI214"/>
    <mergeCell ref="P220:S220"/>
    <mergeCell ref="AB221:AE221"/>
    <mergeCell ref="AF221:AI221"/>
    <mergeCell ref="AB220:AE220"/>
    <mergeCell ref="A235:C235"/>
    <mergeCell ref="D235:AA236"/>
    <mergeCell ref="AB235:AM235"/>
    <mergeCell ref="AJ220:AM220"/>
    <mergeCell ref="T220:W220"/>
    <mergeCell ref="T219:W219"/>
    <mergeCell ref="A214:C221"/>
    <mergeCell ref="D214:D216"/>
    <mergeCell ref="D217:D218"/>
    <mergeCell ref="X221:AA221"/>
    <mergeCell ref="D219:F221"/>
    <mergeCell ref="T221:W221"/>
    <mergeCell ref="L219:O219"/>
    <mergeCell ref="X219:AA219"/>
    <mergeCell ref="AB219:AE219"/>
    <mergeCell ref="G214:G216"/>
    <mergeCell ref="E214:E216"/>
    <mergeCell ref="AJ214:AM214"/>
    <mergeCell ref="AJ215:AJ216"/>
    <mergeCell ref="AF215:AF216"/>
    <mergeCell ref="AG215:AG216"/>
    <mergeCell ref="O215:O216"/>
    <mergeCell ref="T214:W214"/>
    <mergeCell ref="U215:U216"/>
    <mergeCell ref="F214:F216"/>
    <mergeCell ref="L215:L216"/>
    <mergeCell ref="AI215:AI216"/>
    <mergeCell ref="AA215:AA216"/>
    <mergeCell ref="AH215:AH216"/>
    <mergeCell ref="AJ218:AM218"/>
    <mergeCell ref="AM215:AM216"/>
    <mergeCell ref="AK215:AK216"/>
    <mergeCell ref="Y215:Y216"/>
    <mergeCell ref="AC215:AC216"/>
    <mergeCell ref="AB218:AE218"/>
    <mergeCell ref="AF218:AI218"/>
    <mergeCell ref="AL215:AL216"/>
    <mergeCell ref="AF220:AI220"/>
    <mergeCell ref="AF219:AI219"/>
    <mergeCell ref="X218:AA218"/>
    <mergeCell ref="AJ213:AM213"/>
    <mergeCell ref="AD215:AD216"/>
    <mergeCell ref="AE215:AE216"/>
    <mergeCell ref="X215:X216"/>
    <mergeCell ref="AJ219:AM219"/>
    <mergeCell ref="AB215:AB216"/>
    <mergeCell ref="X214:AA214"/>
    <mergeCell ref="AB214:AE214"/>
    <mergeCell ref="Z215:Z216"/>
    <mergeCell ref="E217:E218"/>
    <mergeCell ref="F217:F218"/>
    <mergeCell ref="F202:F204"/>
    <mergeCell ref="I202:I204"/>
    <mergeCell ref="E202:E204"/>
    <mergeCell ref="I214:I216"/>
    <mergeCell ref="H217:H218"/>
    <mergeCell ref="I217:I218"/>
    <mergeCell ref="G217:G218"/>
    <mergeCell ref="P218:S218"/>
    <mergeCell ref="J217:J218"/>
    <mergeCell ref="K217:K218"/>
    <mergeCell ref="L218:O218"/>
    <mergeCell ref="T218:W218"/>
    <mergeCell ref="R215:R216"/>
    <mergeCell ref="P214:S214"/>
    <mergeCell ref="W215:W216"/>
    <mergeCell ref="J212:J213"/>
    <mergeCell ref="J214:J216"/>
    <mergeCell ref="V215:V216"/>
    <mergeCell ref="S215:S216"/>
    <mergeCell ref="P215:P216"/>
    <mergeCell ref="T215:T216"/>
    <mergeCell ref="M215:M216"/>
    <mergeCell ref="Q215:Q216"/>
    <mergeCell ref="L214:O214"/>
    <mergeCell ref="N215:N216"/>
    <mergeCell ref="H214:H216"/>
    <mergeCell ref="K214:K216"/>
    <mergeCell ref="B205:C205"/>
    <mergeCell ref="D205:E205"/>
    <mergeCell ref="H205:K205"/>
    <mergeCell ref="J202:J204"/>
    <mergeCell ref="AE203:AE204"/>
    <mergeCell ref="Q203:Q204"/>
    <mergeCell ref="P203:P204"/>
    <mergeCell ref="H202:H204"/>
    <mergeCell ref="S203:S204"/>
    <mergeCell ref="L205:AM205"/>
    <mergeCell ref="D202:D204"/>
    <mergeCell ref="D212:D213"/>
    <mergeCell ref="E212:E213"/>
    <mergeCell ref="F212:F213"/>
    <mergeCell ref="G212:G213"/>
    <mergeCell ref="AB203:AB204"/>
    <mergeCell ref="T213:W213"/>
    <mergeCell ref="K202:K204"/>
    <mergeCell ref="L203:L204"/>
    <mergeCell ref="AA203:AA204"/>
    <mergeCell ref="K212:K213"/>
    <mergeCell ref="H212:H213"/>
    <mergeCell ref="I212:I213"/>
    <mergeCell ref="B212:C212"/>
    <mergeCell ref="AF213:AI213"/>
    <mergeCell ref="X213:AA213"/>
    <mergeCell ref="AB213:AE213"/>
    <mergeCell ref="AJ177:AM177"/>
    <mergeCell ref="G177:K177"/>
    <mergeCell ref="L177:O177"/>
    <mergeCell ref="AJ176:AM176"/>
    <mergeCell ref="L175:O175"/>
    <mergeCell ref="P175:S175"/>
    <mergeCell ref="A198:C198"/>
    <mergeCell ref="AB198:AM198"/>
    <mergeCell ref="A200:A204"/>
    <mergeCell ref="B200:C204"/>
    <mergeCell ref="D200:F201"/>
    <mergeCell ref="U203:U204"/>
    <mergeCell ref="T201:W201"/>
    <mergeCell ref="W203:W204"/>
    <mergeCell ref="R203:R204"/>
    <mergeCell ref="AC203:AC204"/>
    <mergeCell ref="AM203:AM204"/>
    <mergeCell ref="G201:G204"/>
    <mergeCell ref="H201:K201"/>
    <mergeCell ref="AK203:AK204"/>
    <mergeCell ref="AD203:AD204"/>
    <mergeCell ref="O203:O204"/>
    <mergeCell ref="T203:T204"/>
    <mergeCell ref="L202:AM202"/>
    <mergeCell ref="Z203:Z204"/>
    <mergeCell ref="AG203:AG204"/>
    <mergeCell ref="AL203:AL204"/>
    <mergeCell ref="AI203:AI204"/>
    <mergeCell ref="Y203:Y204"/>
    <mergeCell ref="AF201:AI201"/>
    <mergeCell ref="X203:X204"/>
    <mergeCell ref="M203:M204"/>
    <mergeCell ref="X201:AA201"/>
    <mergeCell ref="AJ203:AJ204"/>
    <mergeCell ref="N203:N204"/>
    <mergeCell ref="V203:V204"/>
    <mergeCell ref="AJ201:AM201"/>
    <mergeCell ref="A195:C195"/>
    <mergeCell ref="AB195:AM195"/>
    <mergeCell ref="AB188:AM188"/>
    <mergeCell ref="A189:C189"/>
    <mergeCell ref="D189:AA190"/>
    <mergeCell ref="AB189:AM189"/>
    <mergeCell ref="A192:C192"/>
    <mergeCell ref="A193:C193"/>
    <mergeCell ref="L200:AM200"/>
    <mergeCell ref="G200:K200"/>
    <mergeCell ref="AB194:AM194"/>
    <mergeCell ref="AB193:AM193"/>
    <mergeCell ref="A194:C194"/>
    <mergeCell ref="AB197:AM197"/>
    <mergeCell ref="AB196:AM196"/>
    <mergeCell ref="X176:AA176"/>
    <mergeCell ref="W171:W172"/>
    <mergeCell ref="P177:S177"/>
    <mergeCell ref="AA171:AA172"/>
    <mergeCell ref="X175:AA175"/>
    <mergeCell ref="X174:AA174"/>
    <mergeCell ref="AB201:AE201"/>
    <mergeCell ref="G176:K176"/>
    <mergeCell ref="L176:O176"/>
    <mergeCell ref="AF174:AI174"/>
    <mergeCell ref="AJ175:AM175"/>
    <mergeCell ref="T176:W176"/>
    <mergeCell ref="P176:S176"/>
    <mergeCell ref="P201:S201"/>
    <mergeCell ref="G175:K175"/>
    <mergeCell ref="T177:W177"/>
    <mergeCell ref="AB176:AE176"/>
    <mergeCell ref="X177:AA177"/>
    <mergeCell ref="AJ171:AJ172"/>
    <mergeCell ref="AK171:AK172"/>
    <mergeCell ref="AF171:AF172"/>
    <mergeCell ref="AG171:AG172"/>
    <mergeCell ref="AE171:AE172"/>
    <mergeCell ref="AJ174:AM174"/>
    <mergeCell ref="AB174:AE174"/>
    <mergeCell ref="L201:O201"/>
    <mergeCell ref="AB177:AE177"/>
    <mergeCell ref="AF176:AI176"/>
    <mergeCell ref="AF175:AI175"/>
    <mergeCell ref="AB175:AE175"/>
    <mergeCell ref="T175:W175"/>
    <mergeCell ref="AF177:AI177"/>
    <mergeCell ref="T174:W174"/>
    <mergeCell ref="P174:S174"/>
    <mergeCell ref="H173:H174"/>
    <mergeCell ref="T169:W169"/>
    <mergeCell ref="O171:O172"/>
    <mergeCell ref="K170:K172"/>
    <mergeCell ref="E168:E169"/>
    <mergeCell ref="K173:K174"/>
    <mergeCell ref="D173:D174"/>
    <mergeCell ref="E173:E174"/>
    <mergeCell ref="F173:F174"/>
    <mergeCell ref="J168:J169"/>
    <mergeCell ref="H168:H169"/>
    <mergeCell ref="D170:D172"/>
    <mergeCell ref="S171:S172"/>
    <mergeCell ref="P171:P172"/>
    <mergeCell ref="P169:S169"/>
    <mergeCell ref="J170:J172"/>
    <mergeCell ref="J173:J174"/>
    <mergeCell ref="L171:L172"/>
    <mergeCell ref="R171:R172"/>
    <mergeCell ref="D134:E134"/>
    <mergeCell ref="H134:K134"/>
    <mergeCell ref="U171:U172"/>
    <mergeCell ref="V171:V172"/>
    <mergeCell ref="F168:F169"/>
    <mergeCell ref="G168:G169"/>
    <mergeCell ref="H170:H172"/>
    <mergeCell ref="T171:T172"/>
    <mergeCell ref="P170:S170"/>
    <mergeCell ref="T170:W170"/>
    <mergeCell ref="B137:C137"/>
    <mergeCell ref="B145:C145"/>
    <mergeCell ref="B167:C167"/>
    <mergeCell ref="B168:C168"/>
    <mergeCell ref="B156:C156"/>
    <mergeCell ref="B153:C153"/>
    <mergeCell ref="B141:C141"/>
    <mergeCell ref="B150:C150"/>
    <mergeCell ref="A170:C177"/>
    <mergeCell ref="G170:G172"/>
    <mergeCell ref="L174:O174"/>
    <mergeCell ref="B160:C160"/>
    <mergeCell ref="I173:I174"/>
    <mergeCell ref="D168:D169"/>
    <mergeCell ref="I168:I169"/>
    <mergeCell ref="I170:I172"/>
    <mergeCell ref="G173:G174"/>
    <mergeCell ref="F170:F172"/>
    <mergeCell ref="D175:F177"/>
    <mergeCell ref="E170:E172"/>
    <mergeCell ref="K168:K169"/>
    <mergeCell ref="B169:C169"/>
    <mergeCell ref="Y171:Y172"/>
    <mergeCell ref="Q171:Q172"/>
    <mergeCell ref="AB171:AB172"/>
    <mergeCell ref="X170:AA170"/>
    <mergeCell ref="L134:AM134"/>
    <mergeCell ref="AM171:AM172"/>
    <mergeCell ref="AB169:AE169"/>
    <mergeCell ref="AJ169:AM169"/>
    <mergeCell ref="L169:O169"/>
    <mergeCell ref="AL171:AL172"/>
    <mergeCell ref="AC171:AC172"/>
    <mergeCell ref="AJ170:AM170"/>
    <mergeCell ref="AD171:AD172"/>
    <mergeCell ref="X169:AA169"/>
    <mergeCell ref="AF169:AI169"/>
    <mergeCell ref="AI171:AI172"/>
    <mergeCell ref="AH171:AH172"/>
    <mergeCell ref="AF170:AI170"/>
    <mergeCell ref="M171:M172"/>
    <mergeCell ref="N171:N172"/>
    <mergeCell ref="AB170:AE170"/>
    <mergeCell ref="X171:X172"/>
    <mergeCell ref="Z171:Z172"/>
    <mergeCell ref="L170:O170"/>
    <mergeCell ref="H130:K130"/>
    <mergeCell ref="G129:K129"/>
    <mergeCell ref="P132:P133"/>
    <mergeCell ref="K131:K133"/>
    <mergeCell ref="L131:AM131"/>
    <mergeCell ref="AB125:AM125"/>
    <mergeCell ref="AI132:AI133"/>
    <mergeCell ref="X132:X133"/>
    <mergeCell ref="AG132:AG133"/>
    <mergeCell ref="AC132:AC133"/>
    <mergeCell ref="AK132:AK133"/>
    <mergeCell ref="AJ132:AJ133"/>
    <mergeCell ref="AB132:AB133"/>
    <mergeCell ref="AH132:AH133"/>
    <mergeCell ref="AF132:AF133"/>
    <mergeCell ref="AJ105:AM105"/>
    <mergeCell ref="AB117:AM117"/>
    <mergeCell ref="AF105:AI105"/>
    <mergeCell ref="L130:O130"/>
    <mergeCell ref="AD132:AD133"/>
    <mergeCell ref="W132:W133"/>
    <mergeCell ref="R132:R133"/>
    <mergeCell ref="AM132:AM133"/>
    <mergeCell ref="V132:V133"/>
    <mergeCell ref="AB130:AE130"/>
    <mergeCell ref="P105:S105"/>
    <mergeCell ref="T105:W105"/>
    <mergeCell ref="X105:AA105"/>
    <mergeCell ref="AB105:AE105"/>
    <mergeCell ref="O132:O133"/>
    <mergeCell ref="F131:F133"/>
    <mergeCell ref="AJ130:AM130"/>
    <mergeCell ref="AB126:AM126"/>
    <mergeCell ref="I131:I133"/>
    <mergeCell ref="J131:J133"/>
    <mergeCell ref="S132:S133"/>
    <mergeCell ref="AE132:AE133"/>
    <mergeCell ref="N132:N133"/>
    <mergeCell ref="H131:H133"/>
    <mergeCell ref="D118:AA119"/>
    <mergeCell ref="D129:F130"/>
    <mergeCell ref="P130:S130"/>
    <mergeCell ref="T130:W130"/>
    <mergeCell ref="X130:AA130"/>
    <mergeCell ref="G130:G133"/>
    <mergeCell ref="Q132:Q133"/>
    <mergeCell ref="T132:T133"/>
    <mergeCell ref="U132:U133"/>
    <mergeCell ref="E131:E133"/>
    <mergeCell ref="AB118:AM118"/>
    <mergeCell ref="D131:D133"/>
    <mergeCell ref="L132:L133"/>
    <mergeCell ref="M132:M133"/>
    <mergeCell ref="AL132:AL133"/>
    <mergeCell ref="AB127:AM127"/>
    <mergeCell ref="L129:AM129"/>
    <mergeCell ref="Y132:Y133"/>
    <mergeCell ref="Z132:Z133"/>
    <mergeCell ref="AA132:AA133"/>
    <mergeCell ref="AB123:AM123"/>
    <mergeCell ref="AB124:AM124"/>
    <mergeCell ref="AF130:AI130"/>
    <mergeCell ref="D103:F105"/>
    <mergeCell ref="X103:AA103"/>
    <mergeCell ref="AB103:AE103"/>
    <mergeCell ref="L102:O102"/>
    <mergeCell ref="P102:S102"/>
    <mergeCell ref="G105:K105"/>
    <mergeCell ref="L105:O105"/>
    <mergeCell ref="X102:AA102"/>
    <mergeCell ref="T104:W104"/>
    <mergeCell ref="G103:K103"/>
    <mergeCell ref="AJ102:AM102"/>
    <mergeCell ref="G104:K104"/>
    <mergeCell ref="L104:O104"/>
    <mergeCell ref="P104:S104"/>
    <mergeCell ref="AB104:AE104"/>
    <mergeCell ref="AF104:AI104"/>
    <mergeCell ref="H101:H102"/>
    <mergeCell ref="I101:I102"/>
    <mergeCell ref="J101:J102"/>
    <mergeCell ref="AJ104:AM104"/>
    <mergeCell ref="L103:O103"/>
    <mergeCell ref="P103:S103"/>
    <mergeCell ref="T103:W103"/>
    <mergeCell ref="AF103:AI103"/>
    <mergeCell ref="AJ103:AM103"/>
    <mergeCell ref="X104:AA104"/>
    <mergeCell ref="AK99:AK100"/>
    <mergeCell ref="AH99:AH100"/>
    <mergeCell ref="AF98:AI98"/>
    <mergeCell ref="AJ98:AM98"/>
    <mergeCell ref="AL99:AL100"/>
    <mergeCell ref="AM99:AM100"/>
    <mergeCell ref="AI99:AI100"/>
    <mergeCell ref="AJ99:AJ100"/>
    <mergeCell ref="AF99:AF100"/>
    <mergeCell ref="AG99:AG100"/>
    <mergeCell ref="K101:K102"/>
    <mergeCell ref="P99:P100"/>
    <mergeCell ref="Q99:Q100"/>
    <mergeCell ref="AB102:AE102"/>
    <mergeCell ref="AF102:AI102"/>
    <mergeCell ref="T102:W102"/>
    <mergeCell ref="AD99:AD100"/>
    <mergeCell ref="AE99:AE100"/>
    <mergeCell ref="AA99:AA100"/>
    <mergeCell ref="X99:X100"/>
    <mergeCell ref="S99:S100"/>
    <mergeCell ref="W99:W100"/>
    <mergeCell ref="O99:O100"/>
    <mergeCell ref="Z99:Z100"/>
    <mergeCell ref="AB99:AB100"/>
    <mergeCell ref="AC99:AC100"/>
    <mergeCell ref="Y99:Y100"/>
    <mergeCell ref="G98:G100"/>
    <mergeCell ref="H98:H100"/>
    <mergeCell ref="T98:W98"/>
    <mergeCell ref="L99:L100"/>
    <mergeCell ref="L98:O98"/>
    <mergeCell ref="R99:R100"/>
    <mergeCell ref="V99:V100"/>
    <mergeCell ref="T99:T100"/>
    <mergeCell ref="M99:M100"/>
    <mergeCell ref="D98:D100"/>
    <mergeCell ref="E98:E100"/>
    <mergeCell ref="F98:F100"/>
    <mergeCell ref="D101:D102"/>
    <mergeCell ref="E101:E102"/>
    <mergeCell ref="K98:K100"/>
    <mergeCell ref="I98:I100"/>
    <mergeCell ref="J98:J100"/>
    <mergeCell ref="F101:F102"/>
    <mergeCell ref="G101:G102"/>
    <mergeCell ref="U99:U100"/>
    <mergeCell ref="N99:N100"/>
    <mergeCell ref="A83:A87"/>
    <mergeCell ref="B83:C87"/>
    <mergeCell ref="D83:F84"/>
    <mergeCell ref="G83:K83"/>
    <mergeCell ref="L83:AM83"/>
    <mergeCell ref="G84:G87"/>
    <mergeCell ref="H84:K84"/>
    <mergeCell ref="N86:N87"/>
    <mergeCell ref="AB98:AE98"/>
    <mergeCell ref="AB86:AB87"/>
    <mergeCell ref="AC86:AC87"/>
    <mergeCell ref="AB97:AE97"/>
    <mergeCell ref="X97:AA97"/>
    <mergeCell ref="AD86:AD87"/>
    <mergeCell ref="X86:X87"/>
    <mergeCell ref="Z86:Z87"/>
    <mergeCell ref="AA86:AA87"/>
    <mergeCell ref="B91:C91"/>
    <mergeCell ref="B95:C95"/>
    <mergeCell ref="B96:C96"/>
    <mergeCell ref="D96:D97"/>
    <mergeCell ref="B92:C92"/>
    <mergeCell ref="I96:I97"/>
    <mergeCell ref="B93:C93"/>
    <mergeCell ref="B94:C94"/>
    <mergeCell ref="P98:S98"/>
    <mergeCell ref="X98:AA98"/>
    <mergeCell ref="P84:S84"/>
    <mergeCell ref="K96:K97"/>
    <mergeCell ref="B97:C97"/>
    <mergeCell ref="X84:AA84"/>
    <mergeCell ref="E96:E97"/>
    <mergeCell ref="F96:F97"/>
    <mergeCell ref="W86:W87"/>
    <mergeCell ref="O86:O87"/>
    <mergeCell ref="H85:H87"/>
    <mergeCell ref="I85:I87"/>
    <mergeCell ref="Q86:Q87"/>
    <mergeCell ref="Y86:Y87"/>
    <mergeCell ref="AK86:AK87"/>
    <mergeCell ref="AL86:AL87"/>
    <mergeCell ref="S86:S87"/>
    <mergeCell ref="T86:T87"/>
    <mergeCell ref="AH86:AH87"/>
    <mergeCell ref="D88:E88"/>
    <mergeCell ref="H88:K88"/>
    <mergeCell ref="L88:AM88"/>
    <mergeCell ref="AE86:AE87"/>
    <mergeCell ref="L97:O97"/>
    <mergeCell ref="P97:S97"/>
    <mergeCell ref="G96:G97"/>
    <mergeCell ref="H96:H97"/>
    <mergeCell ref="J96:J97"/>
    <mergeCell ref="D85:D87"/>
    <mergeCell ref="AF86:AF87"/>
    <mergeCell ref="AG86:AG87"/>
    <mergeCell ref="D57:F59"/>
    <mergeCell ref="G57:K57"/>
    <mergeCell ref="L57:O57"/>
    <mergeCell ref="R86:R87"/>
    <mergeCell ref="AM86:AM87"/>
    <mergeCell ref="T84:W84"/>
    <mergeCell ref="AB81:AM81"/>
    <mergeCell ref="AB71:AM71"/>
    <mergeCell ref="AJ86:AJ87"/>
    <mergeCell ref="AI86:AI87"/>
    <mergeCell ref="AJ59:AM59"/>
    <mergeCell ref="AB72:AM72"/>
    <mergeCell ref="AB59:AE59"/>
    <mergeCell ref="AB77:AM77"/>
    <mergeCell ref="AF84:AI84"/>
    <mergeCell ref="AB84:AE84"/>
    <mergeCell ref="AB78:AM78"/>
    <mergeCell ref="AJ84:AM84"/>
    <mergeCell ref="AB79:AM79"/>
    <mergeCell ref="E85:E87"/>
    <mergeCell ref="F85:F87"/>
    <mergeCell ref="J85:J87"/>
    <mergeCell ref="K85:K87"/>
    <mergeCell ref="L85:AM85"/>
    <mergeCell ref="L86:L87"/>
    <mergeCell ref="M86:M87"/>
    <mergeCell ref="U86:U87"/>
    <mergeCell ref="V86:V87"/>
    <mergeCell ref="P86:P87"/>
    <mergeCell ref="L84:O84"/>
    <mergeCell ref="AJ57:AM57"/>
    <mergeCell ref="G58:K58"/>
    <mergeCell ref="X59:AA59"/>
    <mergeCell ref="AI53:AI54"/>
    <mergeCell ref="X58:AA58"/>
    <mergeCell ref="AF53:AF54"/>
    <mergeCell ref="T58:W58"/>
    <mergeCell ref="W53:W54"/>
    <mergeCell ref="AB58:AE58"/>
    <mergeCell ref="H55:H56"/>
    <mergeCell ref="P57:S57"/>
    <mergeCell ref="P59:S59"/>
    <mergeCell ref="G59:K59"/>
    <mergeCell ref="L58:O58"/>
    <mergeCell ref="P58:S58"/>
    <mergeCell ref="T59:W59"/>
    <mergeCell ref="R53:R54"/>
    <mergeCell ref="AF58:AI58"/>
    <mergeCell ref="AB57:AE57"/>
    <mergeCell ref="AF57:AI57"/>
    <mergeCell ref="Z53:Z54"/>
    <mergeCell ref="K52:K54"/>
    <mergeCell ref="L52:O52"/>
    <mergeCell ref="O53:O54"/>
    <mergeCell ref="J50:J51"/>
    <mergeCell ref="N53:N54"/>
    <mergeCell ref="I50:I51"/>
    <mergeCell ref="X52:AA52"/>
    <mergeCell ref="AB52:AE52"/>
    <mergeCell ref="F55:F56"/>
    <mergeCell ref="AA53:AA54"/>
    <mergeCell ref="AB53:AB54"/>
    <mergeCell ref="P53:P54"/>
    <mergeCell ref="I55:I56"/>
    <mergeCell ref="J55:J56"/>
    <mergeCell ref="L56:O56"/>
    <mergeCell ref="V53:V54"/>
    <mergeCell ref="P56:S56"/>
    <mergeCell ref="AE53:AE54"/>
    <mergeCell ref="T53:T54"/>
    <mergeCell ref="F50:F51"/>
    <mergeCell ref="G50:G51"/>
    <mergeCell ref="Q53:Q54"/>
    <mergeCell ref="X51:AA51"/>
    <mergeCell ref="AB51:AE51"/>
    <mergeCell ref="T52:W52"/>
    <mergeCell ref="P52:S52"/>
    <mergeCell ref="AB35:AM35"/>
    <mergeCell ref="AD40:AD41"/>
    <mergeCell ref="AE40:AE41"/>
    <mergeCell ref="T40:T41"/>
    <mergeCell ref="L37:AM37"/>
    <mergeCell ref="AB38:AE38"/>
    <mergeCell ref="AF38:AI38"/>
    <mergeCell ref="Y40:Y41"/>
    <mergeCell ref="Q40:Q41"/>
    <mergeCell ref="S40:S41"/>
    <mergeCell ref="A26:C26"/>
    <mergeCell ref="D26:AA27"/>
    <mergeCell ref="AB26:AM26"/>
    <mergeCell ref="A29:C29"/>
    <mergeCell ref="A30:C30"/>
    <mergeCell ref="A31:C31"/>
    <mergeCell ref="AB31:AM31"/>
    <mergeCell ref="A32:C32"/>
    <mergeCell ref="AB32:AM32"/>
    <mergeCell ref="AB33:AM33"/>
    <mergeCell ref="AI40:AI41"/>
    <mergeCell ref="T38:W38"/>
    <mergeCell ref="AL40:AL41"/>
    <mergeCell ref="L38:O38"/>
    <mergeCell ref="P38:S38"/>
    <mergeCell ref="O40:O41"/>
    <mergeCell ref="P40:P41"/>
    <mergeCell ref="L39:AM39"/>
    <mergeCell ref="L40:L41"/>
    <mergeCell ref="M40:M41"/>
    <mergeCell ref="N40:N41"/>
    <mergeCell ref="AB40:AB41"/>
    <mergeCell ref="A37:A41"/>
    <mergeCell ref="B37:C41"/>
    <mergeCell ref="D37:F38"/>
    <mergeCell ref="G37:K37"/>
    <mergeCell ref="D39:D41"/>
    <mergeCell ref="E39:E41"/>
    <mergeCell ref="AJ38:AM38"/>
    <mergeCell ref="R40:R41"/>
    <mergeCell ref="U40:U41"/>
    <mergeCell ref="AC40:AC41"/>
    <mergeCell ref="V40:V41"/>
    <mergeCell ref="I39:I41"/>
    <mergeCell ref="J39:J41"/>
    <mergeCell ref="X38:AA38"/>
    <mergeCell ref="AK40:AK41"/>
    <mergeCell ref="Z40:Z41"/>
    <mergeCell ref="W40:W41"/>
    <mergeCell ref="X40:X41"/>
    <mergeCell ref="F39:F41"/>
    <mergeCell ref="H39:H41"/>
    <mergeCell ref="K39:K41"/>
    <mergeCell ref="H38:K38"/>
    <mergeCell ref="AA40:AA41"/>
    <mergeCell ref="B42:C42"/>
    <mergeCell ref="D42:E42"/>
    <mergeCell ref="H42:K42"/>
    <mergeCell ref="L42:AM42"/>
    <mergeCell ref="K55:K56"/>
    <mergeCell ref="D55:D56"/>
    <mergeCell ref="E55:E56"/>
    <mergeCell ref="AG53:AG54"/>
    <mergeCell ref="AH53:AH54"/>
    <mergeCell ref="Y53:Y54"/>
    <mergeCell ref="S53:S54"/>
    <mergeCell ref="M53:M54"/>
    <mergeCell ref="U53:U54"/>
    <mergeCell ref="X53:X54"/>
    <mergeCell ref="A52:C59"/>
    <mergeCell ref="D52:D54"/>
    <mergeCell ref="E52:E54"/>
    <mergeCell ref="F52:F54"/>
    <mergeCell ref="G52:G54"/>
    <mergeCell ref="D50:D51"/>
    <mergeCell ref="AJ56:AM56"/>
    <mergeCell ref="AJ53:AJ54"/>
    <mergeCell ref="AL53:AL54"/>
    <mergeCell ref="E50:E51"/>
    <mergeCell ref="B51:C51"/>
    <mergeCell ref="G55:G56"/>
    <mergeCell ref="B50:C50"/>
    <mergeCell ref="H50:H51"/>
    <mergeCell ref="L53:L54"/>
    <mergeCell ref="H52:H54"/>
    <mergeCell ref="I52:I54"/>
    <mergeCell ref="J52:J54"/>
    <mergeCell ref="AB243:AM243"/>
    <mergeCell ref="AB242:AM242"/>
    <mergeCell ref="AH203:AH204"/>
    <mergeCell ref="AF203:AF204"/>
    <mergeCell ref="AJ40:AJ41"/>
    <mergeCell ref="AF51:AI51"/>
    <mergeCell ref="L51:O51"/>
    <mergeCell ref="P51:S51"/>
    <mergeCell ref="AJ51:AM51"/>
    <mergeCell ref="AM40:AM41"/>
    <mergeCell ref="AF40:AF41"/>
    <mergeCell ref="AG40:AG41"/>
    <mergeCell ref="AH40:AH41"/>
    <mergeCell ref="T56:W56"/>
    <mergeCell ref="X56:AA56"/>
    <mergeCell ref="AB56:AE56"/>
    <mergeCell ref="AF56:AI56"/>
    <mergeCell ref="T57:W57"/>
    <mergeCell ref="X57:AA57"/>
    <mergeCell ref="AJ52:AM52"/>
    <mergeCell ref="AM53:AM54"/>
    <mergeCell ref="AK53:AK54"/>
    <mergeCell ref="AJ58:AM58"/>
    <mergeCell ref="D72:AA73"/>
    <mergeCell ref="L59:O59"/>
    <mergeCell ref="AF59:AI59"/>
    <mergeCell ref="AF52:AI52"/>
    <mergeCell ref="G38:G41"/>
    <mergeCell ref="K50:K51"/>
    <mergeCell ref="T51:W51"/>
    <mergeCell ref="AC53:AC54"/>
    <mergeCell ref="AD53:AD54"/>
  </mergeCells>
  <phoneticPr fontId="0" type="noConversion"/>
  <printOptions horizontalCentered="1" verticalCentered="1"/>
  <pageMargins left="0.39370078740157483" right="0.39370078740157483" top="0.39370078740157483" bottom="0.19685039370078741" header="0" footer="0"/>
  <pageSetup paperSize="9" scale="44" orientation="landscape" r:id="rId1"/>
  <headerFooter alignWithMargins="0"/>
  <rowBreaks count="8" manualBreakCount="8">
    <brk id="25" max="16383" man="1"/>
    <brk id="71" max="16383" man="1"/>
    <brk id="117" max="16383" man="1"/>
    <brk id="188" max="16383" man="1"/>
    <brk id="234" max="16383" man="1"/>
    <brk id="281" max="16383" man="1"/>
    <brk id="327" max="16383" man="1"/>
    <brk id="37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84"/>
  <sheetViews>
    <sheetView topLeftCell="A49" zoomScale="85" zoomScaleNormal="85" workbookViewId="0">
      <selection activeCell="L102" sqref="L102"/>
    </sheetView>
  </sheetViews>
  <sheetFormatPr defaultRowHeight="13.2" x14ac:dyDescent="0.25"/>
  <cols>
    <col min="1" max="1" width="4.44140625" customWidth="1"/>
    <col min="2" max="2" width="13" customWidth="1"/>
    <col min="3" max="4" width="27.77734375" customWidth="1"/>
    <col min="8" max="8" width="7.44140625" customWidth="1"/>
    <col min="9" max="9" width="0.77734375" customWidth="1"/>
    <col min="11" max="11" width="19" customWidth="1"/>
    <col min="12" max="12" width="13.44140625" customWidth="1"/>
  </cols>
  <sheetData>
    <row r="1" spans="1:15" ht="15.6" x14ac:dyDescent="0.3">
      <c r="A1" s="11" t="s">
        <v>314</v>
      </c>
    </row>
    <row r="2" spans="1:15" x14ac:dyDescent="0.25">
      <c r="A2" t="s">
        <v>64</v>
      </c>
      <c r="D2" s="12" t="s">
        <v>138</v>
      </c>
    </row>
    <row r="3" spans="1:15" x14ac:dyDescent="0.25">
      <c r="A3" t="s">
        <v>63</v>
      </c>
      <c r="D3" s="12" t="s">
        <v>139</v>
      </c>
      <c r="K3" s="30"/>
      <c r="L3" s="30"/>
      <c r="M3" s="30"/>
      <c r="N3" s="30"/>
      <c r="O3" s="30"/>
    </row>
    <row r="4" spans="1:15" x14ac:dyDescent="0.25">
      <c r="A4" t="s">
        <v>0</v>
      </c>
      <c r="D4" s="12" t="s">
        <v>65</v>
      </c>
      <c r="K4" s="30"/>
      <c r="L4" s="30"/>
      <c r="M4" s="30"/>
      <c r="N4" s="30"/>
      <c r="O4" s="30"/>
    </row>
    <row r="5" spans="1:15" x14ac:dyDescent="0.25">
      <c r="D5" s="12"/>
      <c r="K5" s="30"/>
      <c r="L5" s="30"/>
      <c r="M5" s="30"/>
      <c r="N5" s="30"/>
      <c r="O5" s="30"/>
    </row>
    <row r="6" spans="1:15" x14ac:dyDescent="0.25">
      <c r="K6" s="30"/>
      <c r="L6" s="30"/>
      <c r="M6" s="30"/>
      <c r="N6" s="30"/>
      <c r="O6" s="30"/>
    </row>
    <row r="7" spans="1:15" ht="13.8" x14ac:dyDescent="0.25">
      <c r="A7" s="642" t="s">
        <v>140</v>
      </c>
      <c r="B7" s="642"/>
      <c r="C7" s="642"/>
      <c r="D7" s="642"/>
      <c r="E7" s="642"/>
      <c r="F7" s="642"/>
      <c r="G7" s="642"/>
      <c r="H7" s="642"/>
      <c r="K7" s="30"/>
      <c r="L7" s="30"/>
      <c r="M7" s="30"/>
      <c r="N7" s="30"/>
      <c r="O7" s="30"/>
    </row>
    <row r="8" spans="1:15" x14ac:dyDescent="0.25">
      <c r="A8" s="13"/>
      <c r="B8" s="14" t="s">
        <v>141</v>
      </c>
      <c r="C8" s="15"/>
      <c r="D8" s="16"/>
      <c r="E8" s="627" t="s">
        <v>142</v>
      </c>
      <c r="F8" s="643"/>
      <c r="G8" s="14" t="s">
        <v>143</v>
      </c>
      <c r="H8" s="14"/>
      <c r="K8" s="30"/>
      <c r="L8" s="30"/>
      <c r="M8" s="30"/>
      <c r="N8" s="30"/>
      <c r="O8" s="30"/>
    </row>
    <row r="9" spans="1:15" x14ac:dyDescent="0.25">
      <c r="A9" s="13" t="s">
        <v>144</v>
      </c>
      <c r="B9" s="14" t="s">
        <v>145</v>
      </c>
      <c r="C9" s="627" t="s">
        <v>146</v>
      </c>
      <c r="D9" s="628"/>
      <c r="E9" s="627" t="s">
        <v>255</v>
      </c>
      <c r="F9" s="643"/>
      <c r="G9" s="14" t="s">
        <v>147</v>
      </c>
      <c r="H9" s="14" t="s">
        <v>148</v>
      </c>
      <c r="K9" s="30"/>
      <c r="L9" s="30"/>
      <c r="M9" s="30"/>
      <c r="N9" s="30"/>
      <c r="O9" s="30"/>
    </row>
    <row r="10" spans="1:15" x14ac:dyDescent="0.25">
      <c r="A10" s="17"/>
      <c r="B10" s="18" t="s">
        <v>149</v>
      </c>
      <c r="C10" s="17"/>
      <c r="D10" s="19"/>
      <c r="E10" s="20" t="s">
        <v>150</v>
      </c>
      <c r="F10" s="21" t="s">
        <v>151</v>
      </c>
      <c r="G10" s="18" t="s">
        <v>152</v>
      </c>
      <c r="H10" s="18"/>
      <c r="K10" s="30"/>
      <c r="L10" s="30"/>
      <c r="M10" s="30"/>
      <c r="N10" s="30"/>
      <c r="O10" s="30"/>
    </row>
    <row r="11" spans="1:15" x14ac:dyDescent="0.25">
      <c r="A11" s="22" t="s">
        <v>153</v>
      </c>
      <c r="B11" s="23"/>
      <c r="C11" s="24"/>
      <c r="D11" s="24"/>
      <c r="E11" s="23"/>
      <c r="F11" s="23"/>
      <c r="G11" s="23"/>
      <c r="H11" s="23"/>
      <c r="K11" s="30"/>
      <c r="L11" s="30"/>
      <c r="M11" s="30"/>
      <c r="N11" s="30"/>
      <c r="O11" s="30"/>
    </row>
    <row r="12" spans="1:15" x14ac:dyDescent="0.25">
      <c r="A12" s="21">
        <v>1</v>
      </c>
      <c r="B12" s="21" t="s">
        <v>154</v>
      </c>
      <c r="C12" s="639" t="str">
        <f>'st stacj I st plan VIII'!B89</f>
        <v xml:space="preserve">Matematyka </v>
      </c>
      <c r="D12" s="639"/>
      <c r="E12" s="21">
        <f>'st stacj I st plan VIII'!L89</f>
        <v>30</v>
      </c>
      <c r="F12" s="21">
        <f>'st stacj I st plan VIII'!M89</f>
        <v>30</v>
      </c>
      <c r="G12" s="21">
        <f>'ECTS roboczy aktualny'!D4</f>
        <v>8</v>
      </c>
      <c r="H12" s="26"/>
      <c r="K12" s="30"/>
      <c r="L12" s="30"/>
      <c r="M12" s="356"/>
      <c r="N12" s="356"/>
      <c r="O12" s="346"/>
    </row>
    <row r="13" spans="1:15" x14ac:dyDescent="0.25">
      <c r="A13" s="21">
        <v>2</v>
      </c>
      <c r="B13" s="21" t="s">
        <v>155</v>
      </c>
      <c r="C13" s="639" t="str">
        <f>'st stacj I st plan VIII'!B91</f>
        <v>Fizyka</v>
      </c>
      <c r="D13" s="639"/>
      <c r="E13" s="21">
        <f>'st stacj I st plan VIII'!L91</f>
        <v>15</v>
      </c>
      <c r="F13" s="21"/>
      <c r="G13" s="21">
        <f>'ECTS roboczy aktualny'!D5</f>
        <v>1</v>
      </c>
      <c r="H13" s="26"/>
      <c r="K13" s="30"/>
      <c r="L13" s="30"/>
      <c r="M13" s="356"/>
      <c r="N13" s="356"/>
      <c r="O13" s="346"/>
    </row>
    <row r="14" spans="1:15" x14ac:dyDescent="0.25">
      <c r="A14" s="21">
        <v>3</v>
      </c>
      <c r="B14" s="21" t="s">
        <v>162</v>
      </c>
      <c r="C14" s="639" t="str">
        <f>'st stacj I st plan VIII'!B92</f>
        <v>Chemia</v>
      </c>
      <c r="D14" s="639"/>
      <c r="E14" s="21">
        <f>'st stacj I st plan VIII'!L92</f>
        <v>15</v>
      </c>
      <c r="F14" s="21">
        <f>SUM('st stacj I st plan VIII'!M92:O92)</f>
        <v>15</v>
      </c>
      <c r="G14" s="21">
        <f>'ECTS roboczy aktualny'!D6</f>
        <v>2</v>
      </c>
      <c r="H14" s="26"/>
      <c r="K14" s="30"/>
      <c r="L14" s="30"/>
      <c r="M14" s="356"/>
      <c r="N14" s="356"/>
      <c r="O14" s="346"/>
    </row>
    <row r="15" spans="1:15" x14ac:dyDescent="0.25">
      <c r="A15" s="21">
        <v>4</v>
      </c>
      <c r="B15" s="21" t="s">
        <v>156</v>
      </c>
      <c r="C15" s="639" t="str">
        <f>'st stacj I st plan VIII'!B93</f>
        <v>Geologia</v>
      </c>
      <c r="D15" s="639"/>
      <c r="E15" s="21">
        <f>'st stacj I st plan VIII'!L93</f>
        <v>15</v>
      </c>
      <c r="F15" s="21">
        <f>SUM('st stacj I st plan VIII'!M93:O93)</f>
        <v>15</v>
      </c>
      <c r="G15" s="21">
        <f>'ECTS roboczy aktualny'!D7</f>
        <v>3</v>
      </c>
      <c r="H15" s="26"/>
      <c r="K15" s="30"/>
      <c r="L15" s="30"/>
      <c r="M15" s="356"/>
      <c r="N15" s="356"/>
      <c r="O15" s="346"/>
    </row>
    <row r="16" spans="1:15" x14ac:dyDescent="0.25">
      <c r="A16" s="21">
        <v>5</v>
      </c>
      <c r="B16" s="21" t="s">
        <v>157</v>
      </c>
      <c r="C16" s="639" t="str">
        <f>'st stacj I st plan VIII'!B94</f>
        <v>Mechanika teoretyczna</v>
      </c>
      <c r="D16" s="639"/>
      <c r="E16" s="21">
        <f>'st stacj I st plan VIII'!L94</f>
        <v>15</v>
      </c>
      <c r="F16" s="21">
        <f>SUM('st stacj I st plan VIII'!M94:O94)</f>
        <v>30</v>
      </c>
      <c r="G16" s="21">
        <f>'ECTS roboczy aktualny'!D8</f>
        <v>4</v>
      </c>
      <c r="H16" s="26"/>
      <c r="K16" s="30"/>
      <c r="L16" s="30"/>
      <c r="M16" s="356"/>
      <c r="N16" s="356"/>
      <c r="O16" s="346"/>
    </row>
    <row r="17" spans="1:15" x14ac:dyDescent="0.25">
      <c r="A17" s="21">
        <v>6</v>
      </c>
      <c r="B17" s="21" t="s">
        <v>158</v>
      </c>
      <c r="C17" s="639" t="str">
        <f>'st stacj I st plan VIII'!B135</f>
        <v>Geometria wykreślna</v>
      </c>
      <c r="D17" s="639"/>
      <c r="E17" s="21">
        <f>'st stacj I st plan VIII'!L135</f>
        <v>15</v>
      </c>
      <c r="F17" s="21">
        <v>30</v>
      </c>
      <c r="G17" s="21">
        <f>'ECTS roboczy aktualny'!D9</f>
        <v>3</v>
      </c>
      <c r="H17" s="26"/>
      <c r="K17" s="30"/>
      <c r="L17" s="30"/>
      <c r="M17" s="356"/>
      <c r="N17" s="356"/>
      <c r="O17" s="346"/>
    </row>
    <row r="18" spans="1:15" x14ac:dyDescent="0.25">
      <c r="A18" s="21">
        <v>7</v>
      </c>
      <c r="B18" s="21" t="s">
        <v>168</v>
      </c>
      <c r="C18" s="639" t="str">
        <f>'st stacj I st plan VIII'!B136</f>
        <v>Rysunek techniczny</v>
      </c>
      <c r="D18" s="639"/>
      <c r="E18" s="21"/>
      <c r="F18" s="21">
        <f>SUM('st stacj I st plan VIII'!Q136:S136)</f>
        <v>30</v>
      </c>
      <c r="G18" s="21">
        <f>'ECTS roboczy aktualny'!D10</f>
        <v>1</v>
      </c>
      <c r="H18" s="26"/>
      <c r="K18" s="30"/>
      <c r="L18" s="30"/>
      <c r="M18" s="356"/>
      <c r="N18" s="356"/>
      <c r="O18" s="346"/>
    </row>
    <row r="19" spans="1:15" x14ac:dyDescent="0.25">
      <c r="A19" s="21">
        <v>8</v>
      </c>
      <c r="B19" s="21" t="s">
        <v>178</v>
      </c>
      <c r="C19" s="639" t="str">
        <f>'st stacj I st plan VIII'!B141</f>
        <v>Wyroby budowlane</v>
      </c>
      <c r="D19" s="639"/>
      <c r="E19" s="21">
        <f>'st stacj I st plan VIII'!L141</f>
        <v>30</v>
      </c>
      <c r="F19" s="21">
        <f>SUM('st stacj I st plan VIII'!M141:O141)</f>
        <v>30</v>
      </c>
      <c r="G19" s="21">
        <f>'ECTS roboczy aktualny'!D12</f>
        <v>5</v>
      </c>
      <c r="H19" s="26"/>
      <c r="K19" s="30"/>
      <c r="L19" s="30"/>
      <c r="M19" s="356"/>
      <c r="N19" s="356"/>
      <c r="O19" s="346"/>
    </row>
    <row r="20" spans="1:15" x14ac:dyDescent="0.25">
      <c r="A20" s="21">
        <v>9</v>
      </c>
      <c r="B20" s="21" t="s">
        <v>332</v>
      </c>
      <c r="C20" s="638" t="str">
        <f>'st stacj I st plan VIII'!B156</f>
        <v>Budownictwo komunikacyjne</v>
      </c>
      <c r="D20" s="638"/>
      <c r="E20" s="21">
        <f>'st stacj I st plan VIII'!L156</f>
        <v>15</v>
      </c>
      <c r="F20" s="21">
        <f>SUM('st stacj I st plan VIII'!M156:O156)</f>
        <v>30</v>
      </c>
      <c r="G20" s="21">
        <f>'ECTS roboczy aktualny'!D11</f>
        <v>3</v>
      </c>
      <c r="H20" s="26"/>
      <c r="K20" s="30"/>
      <c r="L20" s="30"/>
      <c r="M20" s="16"/>
      <c r="N20" s="16"/>
      <c r="O20" s="346"/>
    </row>
    <row r="21" spans="1:15" x14ac:dyDescent="0.25">
      <c r="A21" s="625" t="s">
        <v>163</v>
      </c>
      <c r="B21" s="634"/>
      <c r="C21" s="634"/>
      <c r="D21" s="634"/>
      <c r="E21" s="634"/>
      <c r="F21" s="626"/>
      <c r="G21" s="21">
        <f>SUM(G12:G20)</f>
        <v>30</v>
      </c>
      <c r="H21" s="26"/>
      <c r="K21" s="30"/>
      <c r="L21" s="30"/>
      <c r="M21" s="30"/>
      <c r="N21" s="30"/>
      <c r="O21" s="30"/>
    </row>
    <row r="22" spans="1:15" x14ac:dyDescent="0.25">
      <c r="K22" s="30"/>
      <c r="L22" s="30"/>
      <c r="M22" s="30"/>
      <c r="N22" s="30"/>
      <c r="O22" s="30"/>
    </row>
    <row r="23" spans="1:15" x14ac:dyDescent="0.25">
      <c r="A23" s="32"/>
      <c r="B23" s="33" t="s">
        <v>141</v>
      </c>
      <c r="C23" s="34"/>
      <c r="D23" s="35"/>
      <c r="E23" s="636" t="s">
        <v>142</v>
      </c>
      <c r="F23" s="644"/>
      <c r="G23" s="33" t="s">
        <v>143</v>
      </c>
      <c r="H23" s="33"/>
      <c r="K23" s="30"/>
      <c r="L23" s="30"/>
      <c r="M23" s="30"/>
      <c r="N23" s="30"/>
      <c r="O23" s="30"/>
    </row>
    <row r="24" spans="1:15" x14ac:dyDescent="0.25">
      <c r="A24" s="13" t="s">
        <v>144</v>
      </c>
      <c r="B24" s="14" t="s">
        <v>145</v>
      </c>
      <c r="C24" s="627" t="s">
        <v>146</v>
      </c>
      <c r="D24" s="628"/>
      <c r="E24" s="627" t="s">
        <v>255</v>
      </c>
      <c r="F24" s="643"/>
      <c r="G24" s="14" t="s">
        <v>147</v>
      </c>
      <c r="H24" s="14" t="s">
        <v>148</v>
      </c>
      <c r="K24" s="30"/>
      <c r="L24" s="30"/>
      <c r="M24" s="30"/>
      <c r="N24" s="30"/>
      <c r="O24" s="30"/>
    </row>
    <row r="25" spans="1:15" x14ac:dyDescent="0.25">
      <c r="A25" s="17"/>
      <c r="B25" s="18" t="s">
        <v>164</v>
      </c>
      <c r="C25" s="17"/>
      <c r="D25" s="19"/>
      <c r="E25" s="20" t="s">
        <v>150</v>
      </c>
      <c r="F25" s="21" t="s">
        <v>151</v>
      </c>
      <c r="G25" s="18" t="s">
        <v>152</v>
      </c>
      <c r="H25" s="18"/>
      <c r="K25" s="30"/>
      <c r="L25" s="30"/>
      <c r="M25" s="30"/>
      <c r="N25" s="30"/>
      <c r="O25" s="30"/>
    </row>
    <row r="26" spans="1:15" x14ac:dyDescent="0.25">
      <c r="A26" s="36" t="s">
        <v>165</v>
      </c>
      <c r="B26" s="37"/>
      <c r="C26" s="37"/>
      <c r="D26" s="37"/>
      <c r="E26" s="37"/>
      <c r="F26" s="37"/>
      <c r="G26" s="37"/>
      <c r="H26" s="37"/>
      <c r="K26" s="30"/>
      <c r="L26" s="340"/>
      <c r="M26" s="30"/>
      <c r="N26" s="30"/>
      <c r="O26" s="30"/>
    </row>
    <row r="27" spans="1:15" x14ac:dyDescent="0.25">
      <c r="A27" s="17">
        <v>1</v>
      </c>
      <c r="B27" s="20" t="s">
        <v>154</v>
      </c>
      <c r="C27" s="639" t="str">
        <f>'st stacj I st plan VIII'!B89</f>
        <v xml:space="preserve">Matematyka </v>
      </c>
      <c r="D27" s="639"/>
      <c r="E27" s="29">
        <f>'st stacj I st plan VIII'!P89</f>
        <v>30</v>
      </c>
      <c r="F27" s="21">
        <f>SUM('st stacj I st plan VIII'!Q89:S89)</f>
        <v>15</v>
      </c>
      <c r="G27" s="21">
        <f>'ECTS roboczy aktualny'!D14</f>
        <v>4</v>
      </c>
      <c r="H27" s="26"/>
      <c r="K27" s="30"/>
      <c r="L27" s="340"/>
      <c r="M27" s="30"/>
      <c r="N27" s="30"/>
      <c r="O27" s="30"/>
    </row>
    <row r="28" spans="1:15" x14ac:dyDescent="0.25">
      <c r="A28" s="20">
        <v>2</v>
      </c>
      <c r="B28" s="20" t="s">
        <v>167</v>
      </c>
      <c r="C28" s="639" t="str">
        <f>'st stacj I st plan VIII'!B90</f>
        <v>Statystyka stosowana</v>
      </c>
      <c r="D28" s="639"/>
      <c r="E28" s="29">
        <f>'st stacj I st plan VIII'!P90</f>
        <v>15</v>
      </c>
      <c r="F28" s="21">
        <f>SUM('st stacj I st plan VIII'!Q90:S90)</f>
        <v>15</v>
      </c>
      <c r="G28" s="21">
        <f>'ECTS roboczy aktualny'!D15</f>
        <v>2</v>
      </c>
      <c r="H28" s="26"/>
      <c r="K28" s="30"/>
      <c r="L28" s="340"/>
      <c r="M28" s="30"/>
      <c r="N28" s="30"/>
      <c r="O28" s="30"/>
    </row>
    <row r="29" spans="1:15" x14ac:dyDescent="0.25">
      <c r="A29" s="17">
        <v>3</v>
      </c>
      <c r="B29" s="20" t="s">
        <v>168</v>
      </c>
      <c r="C29" s="639" t="str">
        <f>'st stacj I st plan VIII'!B136</f>
        <v>Rysunek techniczny</v>
      </c>
      <c r="D29" s="639"/>
      <c r="E29" s="29"/>
      <c r="F29" s="21">
        <f>SUM('st stacj I st plan VIII'!Q136:S136)</f>
        <v>30</v>
      </c>
      <c r="G29" s="21">
        <f>'ECTS roboczy aktualny'!D16</f>
        <v>2</v>
      </c>
      <c r="H29" s="26"/>
      <c r="K29" s="30"/>
      <c r="L29" s="340"/>
      <c r="M29" s="30"/>
      <c r="N29" s="30"/>
      <c r="O29" s="30"/>
    </row>
    <row r="30" spans="1:15" x14ac:dyDescent="0.25">
      <c r="A30" s="20">
        <v>4</v>
      </c>
      <c r="B30" s="20" t="s">
        <v>159</v>
      </c>
      <c r="C30" s="639" t="str">
        <f>'st stacj I st plan VIII'!B137</f>
        <v xml:space="preserve">Geodezja </v>
      </c>
      <c r="D30" s="639"/>
      <c r="E30" s="29">
        <f>'st stacj I st plan VIII'!P137</f>
        <v>15</v>
      </c>
      <c r="F30" s="21">
        <f>SUM('st stacj I st plan VIII'!Q137:S137)</f>
        <v>30</v>
      </c>
      <c r="G30" s="21">
        <f>'ECTS roboczy aktualny'!D17</f>
        <v>3</v>
      </c>
      <c r="H30" s="26"/>
      <c r="K30" s="30"/>
      <c r="L30" s="340"/>
      <c r="M30" s="30"/>
      <c r="N30" s="30"/>
      <c r="O30" s="30"/>
    </row>
    <row r="31" spans="1:15" x14ac:dyDescent="0.25">
      <c r="A31" s="17">
        <v>5</v>
      </c>
      <c r="B31" s="20" t="s">
        <v>160</v>
      </c>
      <c r="C31" s="639" t="str">
        <f>'st stacj I st plan VIII'!B138</f>
        <v>Metody komputerowe I</v>
      </c>
      <c r="D31" s="639"/>
      <c r="E31" s="29">
        <f>'st stacj I st plan VIII'!P138</f>
        <v>15</v>
      </c>
      <c r="F31" s="21">
        <f>SUM('st stacj I st plan VIII'!Q138:S138)</f>
        <v>15</v>
      </c>
      <c r="G31" s="21">
        <f>'ECTS roboczy aktualny'!D23</f>
        <v>2</v>
      </c>
      <c r="H31" s="26"/>
      <c r="K31" s="30"/>
      <c r="L31" s="340"/>
      <c r="M31" s="30"/>
      <c r="N31" s="30"/>
      <c r="O31" s="30"/>
    </row>
    <row r="32" spans="1:15" x14ac:dyDescent="0.25">
      <c r="A32" s="20">
        <v>6</v>
      </c>
      <c r="B32" s="20" t="s">
        <v>171</v>
      </c>
      <c r="C32" s="639" t="str">
        <f>'st stacj I st plan VIII'!B142</f>
        <v>Technologia betonów i zapraw</v>
      </c>
      <c r="D32" s="639"/>
      <c r="E32" s="29">
        <f>'st stacj I st plan VIII'!P142</f>
        <v>15</v>
      </c>
      <c r="F32" s="21">
        <f>SUM('st stacj I st plan VIII'!Q142:S142)</f>
        <v>15</v>
      </c>
      <c r="G32" s="21">
        <f>'ECTS roboczy aktualny'!D18</f>
        <v>3</v>
      </c>
      <c r="H32" s="26"/>
      <c r="K32" s="30"/>
      <c r="L32" s="340"/>
      <c r="M32" s="30"/>
      <c r="N32" s="30"/>
      <c r="O32" s="30"/>
    </row>
    <row r="33" spans="1:15" x14ac:dyDescent="0.25">
      <c r="A33" s="17">
        <v>7</v>
      </c>
      <c r="B33" s="20" t="s">
        <v>179</v>
      </c>
      <c r="C33" s="639" t="str">
        <f>'st stacj I st plan VIII'!B143</f>
        <v xml:space="preserve">Wytrzymałość materiałów I </v>
      </c>
      <c r="D33" s="639"/>
      <c r="E33" s="29">
        <f>'st stacj I st plan VIII'!P143</f>
        <v>30</v>
      </c>
      <c r="F33" s="21">
        <f>SUM('st stacj I st plan VIII'!Q143:S143)</f>
        <v>30</v>
      </c>
      <c r="G33" s="21">
        <f>'ECTS roboczy aktualny'!D24</f>
        <v>6</v>
      </c>
      <c r="H33" s="26"/>
      <c r="K33" s="30"/>
      <c r="L33" s="340"/>
      <c r="M33" s="30"/>
      <c r="N33" s="30"/>
      <c r="O33" s="30"/>
    </row>
    <row r="34" spans="1:15" x14ac:dyDescent="0.25">
      <c r="A34" s="20">
        <v>8</v>
      </c>
      <c r="B34" s="20" t="s">
        <v>181</v>
      </c>
      <c r="C34" s="639" t="str">
        <f>'st stacj I st plan VIII'!B146</f>
        <v>Budownictwo ogólne</v>
      </c>
      <c r="D34" s="639"/>
      <c r="E34" s="29">
        <f>'st stacj I st plan VIII'!P146</f>
        <v>15</v>
      </c>
      <c r="F34" s="21"/>
      <c r="G34" s="21">
        <f>'ECTS roboczy aktualny'!D19</f>
        <v>2</v>
      </c>
      <c r="H34" s="26"/>
      <c r="K34" s="30"/>
      <c r="L34" s="340"/>
      <c r="M34" s="30"/>
      <c r="N34" s="30"/>
      <c r="O34" s="30"/>
    </row>
    <row r="35" spans="1:15" x14ac:dyDescent="0.25">
      <c r="A35" s="17">
        <v>9</v>
      </c>
      <c r="B35" s="20" t="s">
        <v>182</v>
      </c>
      <c r="C35" s="638" t="str">
        <f>'st stacj I st plan VIII'!B149</f>
        <v>Podstawy projektowania konstrukcji</v>
      </c>
      <c r="D35" s="638"/>
      <c r="E35" s="29">
        <f>'st stacj I st plan VIII'!P149</f>
        <v>15</v>
      </c>
      <c r="F35" s="21"/>
      <c r="G35" s="21">
        <f>'ECTS roboczy aktualny'!D22</f>
        <v>1</v>
      </c>
      <c r="H35" s="26"/>
      <c r="K35" s="30"/>
      <c r="L35" s="340"/>
      <c r="M35" s="30"/>
      <c r="N35" s="30"/>
      <c r="O35" s="30"/>
    </row>
    <row r="36" spans="1:15" x14ac:dyDescent="0.25">
      <c r="A36" s="20">
        <v>10</v>
      </c>
      <c r="B36" s="20" t="s">
        <v>333</v>
      </c>
      <c r="C36" s="638" t="str">
        <f>'st stacj I st plan VIII'!B157</f>
        <v>Fizyka budowli</v>
      </c>
      <c r="D36" s="638"/>
      <c r="E36" s="29">
        <f>'st stacj I st plan VIII'!P157</f>
        <v>15</v>
      </c>
      <c r="F36" s="21">
        <f>SUM('st stacj I st plan VIII'!Q157:S157)</f>
        <v>30</v>
      </c>
      <c r="G36" s="21">
        <f>'ECTS roboczy aktualny'!D20</f>
        <v>4</v>
      </c>
      <c r="H36" s="26"/>
      <c r="K36" s="30"/>
      <c r="L36" s="340"/>
      <c r="M36" s="30"/>
      <c r="N36" s="30"/>
      <c r="O36" s="30"/>
    </row>
    <row r="37" spans="1:15" x14ac:dyDescent="0.25">
      <c r="A37" s="344">
        <v>11</v>
      </c>
      <c r="B37" s="340" t="s">
        <v>334</v>
      </c>
      <c r="C37" s="640" t="str">
        <f>'st stacj I st plan VIII'!B159</f>
        <v>Hydraulika i hydrologia</v>
      </c>
      <c r="D37" s="640"/>
      <c r="E37" s="33">
        <f>'st stacj I st plan VIII'!P159</f>
        <v>15</v>
      </c>
      <c r="F37" s="33"/>
      <c r="G37" s="21">
        <f>'ECTS roboczy aktualny'!D21</f>
        <v>1</v>
      </c>
      <c r="H37" s="38"/>
      <c r="K37" s="30"/>
      <c r="L37" s="30"/>
      <c r="M37" s="30"/>
      <c r="N37" s="30"/>
      <c r="O37" s="30"/>
    </row>
    <row r="38" spans="1:15" s="341" customFormat="1" x14ac:dyDescent="0.25">
      <c r="A38" s="638" t="s">
        <v>163</v>
      </c>
      <c r="B38" s="638"/>
      <c r="C38" s="638"/>
      <c r="D38" s="638"/>
      <c r="E38" s="638"/>
      <c r="F38" s="638"/>
      <c r="G38" s="21">
        <f>SUM(G27:G37)</f>
        <v>30</v>
      </c>
      <c r="H38" s="26"/>
      <c r="K38" s="30"/>
      <c r="L38" s="30"/>
      <c r="M38" s="30"/>
      <c r="N38" s="30"/>
      <c r="O38" s="30"/>
    </row>
    <row r="39" spans="1:15" x14ac:dyDescent="0.25">
      <c r="A39" s="25"/>
      <c r="B39" s="25"/>
      <c r="C39" s="25"/>
      <c r="D39" s="25"/>
      <c r="E39" s="25"/>
      <c r="F39" s="25"/>
      <c r="G39" s="25"/>
      <c r="H39" s="25"/>
      <c r="K39" s="30"/>
      <c r="L39" s="30"/>
      <c r="M39" s="30"/>
      <c r="N39" s="30"/>
      <c r="O39" s="30"/>
    </row>
    <row r="40" spans="1:15" x14ac:dyDescent="0.25">
      <c r="A40" s="32"/>
      <c r="B40" s="32" t="s">
        <v>141</v>
      </c>
      <c r="C40" s="34"/>
      <c r="D40" s="35"/>
      <c r="E40" s="636" t="s">
        <v>142</v>
      </c>
      <c r="F40" s="637"/>
      <c r="G40" s="32" t="s">
        <v>143</v>
      </c>
      <c r="H40" s="32"/>
      <c r="I40" s="44"/>
      <c r="K40" s="30"/>
      <c r="L40" s="30"/>
      <c r="M40" s="30"/>
      <c r="N40" s="30"/>
      <c r="O40" s="30"/>
    </row>
    <row r="41" spans="1:15" x14ac:dyDescent="0.25">
      <c r="A41" s="13" t="s">
        <v>144</v>
      </c>
      <c r="B41" s="13" t="s">
        <v>145</v>
      </c>
      <c r="C41" s="627" t="s">
        <v>146</v>
      </c>
      <c r="D41" s="628"/>
      <c r="E41" s="627" t="s">
        <v>255</v>
      </c>
      <c r="F41" s="628"/>
      <c r="G41" s="13" t="s">
        <v>147</v>
      </c>
      <c r="H41" s="13" t="s">
        <v>148</v>
      </c>
      <c r="I41" s="44"/>
      <c r="K41" s="30"/>
      <c r="L41" s="30"/>
      <c r="M41" s="30"/>
      <c r="N41" s="30"/>
      <c r="O41" s="30"/>
    </row>
    <row r="42" spans="1:15" x14ac:dyDescent="0.25">
      <c r="A42" s="17"/>
      <c r="B42" s="17" t="s">
        <v>164</v>
      </c>
      <c r="C42" s="17"/>
      <c r="D42" s="19"/>
      <c r="E42" s="20" t="s">
        <v>150</v>
      </c>
      <c r="F42" s="20" t="s">
        <v>151</v>
      </c>
      <c r="G42" s="17" t="s">
        <v>152</v>
      </c>
      <c r="H42" s="17"/>
      <c r="I42" s="44"/>
      <c r="K42" s="30"/>
      <c r="L42" s="30"/>
      <c r="M42" s="30"/>
      <c r="N42" s="30"/>
      <c r="O42" s="30"/>
    </row>
    <row r="43" spans="1:15" x14ac:dyDescent="0.25">
      <c r="A43" s="39" t="s">
        <v>173</v>
      </c>
      <c r="B43" s="24"/>
      <c r="C43" s="24"/>
      <c r="D43" s="24"/>
      <c r="E43" s="24"/>
      <c r="F43" s="24"/>
      <c r="G43" s="24"/>
      <c r="H43" s="24"/>
      <c r="I43" s="44"/>
      <c r="K43" s="30"/>
      <c r="L43" s="30"/>
      <c r="M43" s="30"/>
      <c r="N43" s="30"/>
      <c r="O43" s="30"/>
    </row>
    <row r="44" spans="1:15" x14ac:dyDescent="0.25">
      <c r="A44" s="17">
        <v>1</v>
      </c>
      <c r="B44" s="20" t="s">
        <v>174</v>
      </c>
      <c r="C44" s="630" t="str">
        <f>'st stacj I st plan VIII'!B43</f>
        <v>Język obcy 3)</v>
      </c>
      <c r="D44" s="631"/>
      <c r="E44" s="20"/>
      <c r="F44" s="21">
        <f>SUM('st stacj I st plan VIII'!U43:W43)</f>
        <v>30</v>
      </c>
      <c r="G44" s="21">
        <f>'ECTS roboczy aktualny'!D27</f>
        <v>2</v>
      </c>
      <c r="H44" s="28"/>
      <c r="I44" s="44"/>
      <c r="K44" s="30"/>
      <c r="L44" s="30"/>
      <c r="M44" s="340"/>
      <c r="N44" s="16"/>
      <c r="O44" s="16"/>
    </row>
    <row r="45" spans="1:15" x14ac:dyDescent="0.25">
      <c r="A45" s="20">
        <v>2</v>
      </c>
      <c r="B45" s="20" t="s">
        <v>254</v>
      </c>
      <c r="C45" s="630" t="str">
        <f>'st stacj I st plan VIII'!B44</f>
        <v>Wychowanie fizyczne</v>
      </c>
      <c r="D45" s="631"/>
      <c r="E45" s="20"/>
      <c r="F45" s="21">
        <f>SUM('st stacj I st plan VIII'!U44:W44)</f>
        <v>30</v>
      </c>
      <c r="G45" s="21">
        <v>0</v>
      </c>
      <c r="H45" s="26"/>
      <c r="K45" s="30"/>
      <c r="L45" s="30"/>
      <c r="M45" s="340"/>
      <c r="N45" s="16"/>
      <c r="O45" s="16"/>
    </row>
    <row r="46" spans="1:15" x14ac:dyDescent="0.25">
      <c r="A46" s="17">
        <v>3</v>
      </c>
      <c r="B46" s="20" t="s">
        <v>166</v>
      </c>
      <c r="C46" s="630" t="str">
        <f>'st stacj I st plan VIII'!B46</f>
        <v>Bezpieczeństwo pracy i ergonomia</v>
      </c>
      <c r="D46" s="631"/>
      <c r="E46" s="20">
        <f>'st stacj I st plan VIII'!T46</f>
        <v>15</v>
      </c>
      <c r="F46" s="21">
        <v>30</v>
      </c>
      <c r="G46" s="21">
        <f>'ECTS roboczy aktualny'!D26</f>
        <v>1</v>
      </c>
      <c r="H46" s="26"/>
      <c r="K46" s="30"/>
      <c r="L46" s="30"/>
      <c r="M46" s="340"/>
      <c r="N46" s="16"/>
      <c r="O46" s="16"/>
    </row>
    <row r="47" spans="1:15" x14ac:dyDescent="0.25">
      <c r="A47" s="20">
        <v>4</v>
      </c>
      <c r="B47" s="20" t="s">
        <v>191</v>
      </c>
      <c r="C47" s="630" t="str">
        <f>'st stacj I st plan VIII'!B95</f>
        <v>Metody obliczeniowe</v>
      </c>
      <c r="D47" s="631"/>
      <c r="E47" s="20">
        <f>'st stacj I st plan VIII'!T95</f>
        <v>15</v>
      </c>
      <c r="F47" s="21">
        <f>SUM('st stacj I st plan VIII'!U95:W95)</f>
        <v>30</v>
      </c>
      <c r="G47" s="21">
        <f>'ECTS roboczy aktualny'!D29</f>
        <v>4</v>
      </c>
      <c r="H47" s="26"/>
      <c r="K47" s="30"/>
      <c r="L47" s="30"/>
      <c r="M47" s="340"/>
      <c r="N47" s="16"/>
      <c r="O47" s="16"/>
    </row>
    <row r="48" spans="1:15" x14ac:dyDescent="0.25">
      <c r="A48" s="17">
        <v>5</v>
      </c>
      <c r="B48" s="20" t="s">
        <v>179</v>
      </c>
      <c r="C48" s="630" t="str">
        <f>'st stacj I st plan VIII'!B143</f>
        <v xml:space="preserve">Wytrzymałość materiałów I </v>
      </c>
      <c r="D48" s="631"/>
      <c r="E48" s="20">
        <f>'st stacj I st plan VIII'!T143</f>
        <v>15</v>
      </c>
      <c r="F48" s="21">
        <f>SUM('st stacj I st plan VIII'!U143:W143)</f>
        <v>30</v>
      </c>
      <c r="G48" s="21">
        <f>'ECTS roboczy aktualny'!D34</f>
        <v>4</v>
      </c>
      <c r="H48" s="26"/>
      <c r="K48" s="30"/>
      <c r="L48" s="30"/>
      <c r="M48" s="340"/>
      <c r="N48" s="16"/>
      <c r="O48" s="16"/>
    </row>
    <row r="49" spans="1:15" x14ac:dyDescent="0.25">
      <c r="A49" s="20">
        <v>6</v>
      </c>
      <c r="B49" s="20" t="s">
        <v>180</v>
      </c>
      <c r="C49" s="630" t="str">
        <f>'st stacj I st plan VIII'!B145</f>
        <v>Mechanika budowli</v>
      </c>
      <c r="D49" s="631"/>
      <c r="E49" s="20">
        <f>'st stacj I st plan VIII'!T145</f>
        <v>30</v>
      </c>
      <c r="F49" s="21">
        <f>SUM('st stacj I st plan VIII'!U145:W145)</f>
        <v>30</v>
      </c>
      <c r="G49" s="21">
        <f>'ECTS roboczy aktualny'!D30</f>
        <v>6</v>
      </c>
      <c r="H49" s="26"/>
      <c r="K49" s="30"/>
      <c r="L49" s="30"/>
      <c r="M49" s="340"/>
      <c r="N49" s="16"/>
      <c r="O49" s="16"/>
    </row>
    <row r="50" spans="1:15" x14ac:dyDescent="0.25">
      <c r="A50" s="17">
        <v>7</v>
      </c>
      <c r="B50" s="21" t="s">
        <v>181</v>
      </c>
      <c r="C50" s="630" t="str">
        <f>'st stacj I st plan VIII'!B146</f>
        <v>Budownictwo ogólne</v>
      </c>
      <c r="D50" s="631"/>
      <c r="E50" s="20">
        <f>'st stacj I st plan VIII'!T146</f>
        <v>15</v>
      </c>
      <c r="F50" s="21">
        <f>SUM('st stacj I st plan VIII'!U146:W146)</f>
        <v>30</v>
      </c>
      <c r="G50" s="21">
        <f>'ECTS roboczy aktualny'!D31</f>
        <v>4</v>
      </c>
      <c r="H50" s="26"/>
      <c r="K50" s="30"/>
      <c r="L50" s="30"/>
      <c r="M50" s="340"/>
      <c r="N50" s="16"/>
      <c r="O50" s="16"/>
    </row>
    <row r="51" spans="1:15" x14ac:dyDescent="0.25">
      <c r="A51" s="20">
        <v>8</v>
      </c>
      <c r="B51" s="42" t="s">
        <v>185</v>
      </c>
      <c r="C51" s="630" t="str">
        <f>'st stacj I st plan VIII'!B147</f>
        <v>Mechanika gruntów</v>
      </c>
      <c r="D51" s="631"/>
      <c r="E51" s="32">
        <f>'st stacj I st plan VIII'!T147</f>
        <v>30</v>
      </c>
      <c r="F51" s="33">
        <f>SUM('st stacj I st plan VIII'!U147:W147)</f>
        <v>30</v>
      </c>
      <c r="G51" s="21">
        <f>'ECTS roboczy aktualny'!D32</f>
        <v>6</v>
      </c>
      <c r="H51" s="41"/>
      <c r="K51" s="30"/>
      <c r="L51" s="30"/>
      <c r="M51" s="347"/>
      <c r="N51" s="16"/>
      <c r="O51" s="16"/>
    </row>
    <row r="52" spans="1:15" x14ac:dyDescent="0.25">
      <c r="A52" s="17">
        <v>9</v>
      </c>
      <c r="B52" s="32" t="s">
        <v>161</v>
      </c>
      <c r="C52" s="630" t="str">
        <f>'st stacj I st plan VIII'!B150</f>
        <v>Konstrukcje betonowe - podstawy</v>
      </c>
      <c r="D52" s="631"/>
      <c r="E52" s="32">
        <f>'st stacj I st plan VIII'!T150</f>
        <v>15</v>
      </c>
      <c r="F52" s="33">
        <f>SUM('st stacj I st plan VIII'!U150:W150)</f>
        <v>15</v>
      </c>
      <c r="G52" s="21">
        <f>'ECTS roboczy aktualny'!D33</f>
        <v>3</v>
      </c>
      <c r="H52" s="41"/>
      <c r="K52" s="30"/>
      <c r="L52" s="30"/>
      <c r="M52" s="340"/>
      <c r="N52" s="16"/>
      <c r="O52" s="16"/>
    </row>
    <row r="53" spans="1:15" x14ac:dyDescent="0.25">
      <c r="A53" s="28" t="s">
        <v>163</v>
      </c>
      <c r="B53" s="27"/>
      <c r="C53" s="27"/>
      <c r="D53" s="27"/>
      <c r="E53" s="29"/>
      <c r="F53" s="29"/>
      <c r="G53" s="21">
        <f>SUM(G44:G52)</f>
        <v>30</v>
      </c>
      <c r="H53" s="26"/>
      <c r="K53" s="30"/>
      <c r="L53" s="30"/>
      <c r="M53" s="30"/>
      <c r="N53" s="30"/>
      <c r="O53" s="30"/>
    </row>
    <row r="54" spans="1:15" x14ac:dyDescent="0.25">
      <c r="A54" s="631"/>
      <c r="B54" s="631"/>
      <c r="C54" s="631"/>
      <c r="D54" s="631"/>
      <c r="E54" s="631"/>
      <c r="F54" s="631"/>
      <c r="G54" s="631"/>
      <c r="H54" s="631"/>
      <c r="K54" s="30"/>
      <c r="L54" s="30"/>
      <c r="M54" s="30"/>
      <c r="N54" s="30"/>
      <c r="O54" s="30"/>
    </row>
    <row r="55" spans="1:15" x14ac:dyDescent="0.25">
      <c r="A55" s="13"/>
      <c r="B55" s="32" t="s">
        <v>141</v>
      </c>
      <c r="C55" s="34"/>
      <c r="D55" s="35"/>
      <c r="E55" s="636" t="s">
        <v>142</v>
      </c>
      <c r="F55" s="637"/>
      <c r="G55" s="32" t="s">
        <v>143</v>
      </c>
      <c r="H55" s="33"/>
      <c r="K55" s="30"/>
      <c r="L55" s="30"/>
      <c r="M55" s="30"/>
      <c r="N55" s="30"/>
      <c r="O55" s="30"/>
    </row>
    <row r="56" spans="1:15" x14ac:dyDescent="0.25">
      <c r="A56" s="13" t="s">
        <v>144</v>
      </c>
      <c r="B56" s="13" t="s">
        <v>145</v>
      </c>
      <c r="C56" s="627" t="s">
        <v>146</v>
      </c>
      <c r="D56" s="628"/>
      <c r="E56" s="627" t="s">
        <v>255</v>
      </c>
      <c r="F56" s="628"/>
      <c r="G56" s="13" t="s">
        <v>147</v>
      </c>
      <c r="H56" s="14" t="s">
        <v>148</v>
      </c>
      <c r="K56" s="30"/>
      <c r="L56" s="30"/>
      <c r="M56" s="30"/>
      <c r="N56" s="30"/>
      <c r="O56" s="30"/>
    </row>
    <row r="57" spans="1:15" x14ac:dyDescent="0.25">
      <c r="A57" s="17"/>
      <c r="B57" s="17" t="s">
        <v>164</v>
      </c>
      <c r="C57" s="17"/>
      <c r="D57" s="19"/>
      <c r="E57" s="20" t="s">
        <v>150</v>
      </c>
      <c r="F57" s="20" t="s">
        <v>151</v>
      </c>
      <c r="G57" s="17" t="s">
        <v>152</v>
      </c>
      <c r="H57" s="18"/>
      <c r="K57" s="30"/>
      <c r="L57" s="30"/>
      <c r="M57" s="30"/>
      <c r="N57" s="30"/>
      <c r="O57" s="30"/>
    </row>
    <row r="58" spans="1:15" x14ac:dyDescent="0.25">
      <c r="A58" s="22" t="s">
        <v>183</v>
      </c>
      <c r="B58" s="23"/>
      <c r="C58" s="24"/>
      <c r="D58" s="24"/>
      <c r="E58" s="23"/>
      <c r="F58" s="23"/>
      <c r="G58" s="23"/>
      <c r="H58" s="23"/>
      <c r="K58" s="30"/>
      <c r="L58" s="30"/>
      <c r="M58" s="30"/>
      <c r="N58" s="30"/>
      <c r="O58" s="30"/>
    </row>
    <row r="59" spans="1:15" x14ac:dyDescent="0.25">
      <c r="A59" s="21">
        <v>1</v>
      </c>
      <c r="B59" s="21" t="s">
        <v>174</v>
      </c>
      <c r="C59" s="25" t="str">
        <f>'st stacj I st plan VIII'!B43</f>
        <v>Język obcy 3)</v>
      </c>
      <c r="D59" s="25"/>
      <c r="E59" s="21"/>
      <c r="F59" s="21">
        <f>SUM('st stacj I st plan VIII'!Y43:AA43)</f>
        <v>30</v>
      </c>
      <c r="G59" s="21">
        <f>'ECTS roboczy aktualny'!D36</f>
        <v>1</v>
      </c>
      <c r="H59" s="26"/>
      <c r="K59" s="30"/>
      <c r="L59" s="356"/>
      <c r="M59" s="30"/>
      <c r="N59" s="30"/>
      <c r="O59" s="30"/>
    </row>
    <row r="60" spans="1:15" x14ac:dyDescent="0.25">
      <c r="A60" s="21">
        <v>2</v>
      </c>
      <c r="B60" s="21" t="s">
        <v>254</v>
      </c>
      <c r="C60" s="27" t="str">
        <f>'st stacj I st plan VIII'!B44</f>
        <v>Wychowanie fizyczne</v>
      </c>
      <c r="D60" s="27"/>
      <c r="E60" s="21"/>
      <c r="F60" s="21">
        <f>SUM('st stacj I st plan VIII'!Y44:AA44)</f>
        <v>30</v>
      </c>
      <c r="G60" s="21">
        <v>0</v>
      </c>
      <c r="H60" s="26"/>
      <c r="K60" s="30"/>
      <c r="L60" s="356"/>
      <c r="M60" s="30"/>
      <c r="N60" s="30"/>
      <c r="O60" s="30"/>
    </row>
    <row r="61" spans="1:15" x14ac:dyDescent="0.25">
      <c r="A61" s="21"/>
      <c r="B61" s="20" t="s">
        <v>169</v>
      </c>
      <c r="C61" s="630" t="str">
        <f>'st stacj I st plan VIII'!B139</f>
        <v>Metody komputerowe II</v>
      </c>
      <c r="D61" s="631"/>
      <c r="E61" s="20"/>
      <c r="F61" s="21">
        <f>SUM('st stacj I st plan VIII'!Y139:AA139)</f>
        <v>30</v>
      </c>
      <c r="G61" s="21">
        <f>'ECTS roboczy aktualny'!D48</f>
        <v>2</v>
      </c>
      <c r="H61" s="26"/>
      <c r="K61" s="30"/>
      <c r="L61" s="356"/>
      <c r="M61" s="30"/>
      <c r="N61" s="30"/>
      <c r="O61" s="30"/>
    </row>
    <row r="62" spans="1:15" x14ac:dyDescent="0.25">
      <c r="A62" s="21">
        <v>3</v>
      </c>
      <c r="B62" s="21" t="s">
        <v>180</v>
      </c>
      <c r="C62" s="27" t="str">
        <f>'st stacj I st plan VIII'!B145</f>
        <v>Mechanika budowli</v>
      </c>
      <c r="D62" s="27"/>
      <c r="E62" s="21">
        <f>'st stacj I st plan VIII'!X145</f>
        <v>15</v>
      </c>
      <c r="F62" s="21">
        <f>SUM('st stacj I st plan VIII'!Y145:AA145)</f>
        <v>30</v>
      </c>
      <c r="G62" s="21">
        <f>'ECTS roboczy aktualny'!D38</f>
        <v>4</v>
      </c>
      <c r="H62" s="26"/>
      <c r="K62" s="30"/>
      <c r="L62" s="356"/>
      <c r="M62" s="30"/>
      <c r="N62" s="30"/>
      <c r="O62" s="30"/>
    </row>
    <row r="63" spans="1:15" x14ac:dyDescent="0.25">
      <c r="A63" s="21">
        <v>4</v>
      </c>
      <c r="B63" s="21" t="s">
        <v>181</v>
      </c>
      <c r="C63" s="40" t="str">
        <f>'st stacj I st plan VIII'!B146</f>
        <v>Budownictwo ogólne</v>
      </c>
      <c r="D63" s="27"/>
      <c r="E63" s="21">
        <f>'st stacj I st plan VIII'!X146</f>
        <v>30</v>
      </c>
      <c r="F63" s="21">
        <f>SUM('st stacj I st plan VIII'!Y146:AA146)</f>
        <v>15</v>
      </c>
      <c r="G63" s="21">
        <f>'ECTS roboczy aktualny'!D39</f>
        <v>4</v>
      </c>
      <c r="H63" s="26"/>
      <c r="K63" s="30"/>
      <c r="L63" s="356"/>
      <c r="M63" s="30"/>
      <c r="N63" s="30"/>
      <c r="O63" s="30"/>
    </row>
    <row r="64" spans="1:15" x14ac:dyDescent="0.25">
      <c r="A64" s="21">
        <v>5</v>
      </c>
      <c r="B64" s="21" t="s">
        <v>172</v>
      </c>
      <c r="C64" s="27" t="str">
        <f>'st stacj I st plan VIII'!B148</f>
        <v>Fundamentowanie</v>
      </c>
      <c r="D64" s="27"/>
      <c r="E64" s="21">
        <f>'st stacj I st plan VIII'!X148</f>
        <v>15</v>
      </c>
      <c r="F64" s="21">
        <f>SUM('st stacj I st plan VIII'!Y148:AA148)</f>
        <v>30</v>
      </c>
      <c r="G64" s="21">
        <f>'ECTS roboczy aktualny'!D40</f>
        <v>4</v>
      </c>
      <c r="H64" s="26"/>
      <c r="K64" s="30"/>
      <c r="L64" s="356"/>
      <c r="M64" s="30"/>
      <c r="N64" s="30"/>
      <c r="O64" s="30"/>
    </row>
    <row r="65" spans="1:15" x14ac:dyDescent="0.25">
      <c r="A65" s="21">
        <v>6</v>
      </c>
      <c r="B65" s="21" t="s">
        <v>186</v>
      </c>
      <c r="C65" s="40" t="str">
        <f>'st stacj I st plan VIII'!B151</f>
        <v>Konstrukcje betonowe - elementy</v>
      </c>
      <c r="D65" s="27"/>
      <c r="E65" s="21">
        <f>'st stacj I st plan VIII'!X151</f>
        <v>15</v>
      </c>
      <c r="F65" s="21">
        <f>SUM('st stacj I st plan VIII'!Y151:AA151)</f>
        <v>15</v>
      </c>
      <c r="G65" s="21">
        <f>'ECTS roboczy aktualny'!D46</f>
        <v>3</v>
      </c>
      <c r="H65" s="26"/>
      <c r="K65" s="30"/>
      <c r="L65" s="356"/>
      <c r="M65" s="30"/>
      <c r="N65" s="30"/>
      <c r="O65" s="30"/>
    </row>
    <row r="66" spans="1:15" x14ac:dyDescent="0.25">
      <c r="A66" s="21">
        <v>7</v>
      </c>
      <c r="B66" s="21" t="s">
        <v>188</v>
      </c>
      <c r="C66" s="40" t="str">
        <f>'st stacj I st plan VIII'!B153</f>
        <v>Konstrukcje metalowe - podstawy</v>
      </c>
      <c r="D66" s="27"/>
      <c r="E66" s="21">
        <f>'st stacj I st plan VIII'!X153</f>
        <v>15</v>
      </c>
      <c r="F66" s="21">
        <f>SUM('st stacj I st plan VIII'!Y153:AA153)</f>
        <v>15</v>
      </c>
      <c r="G66" s="21">
        <f>'ECTS roboczy aktualny'!D45</f>
        <v>2</v>
      </c>
      <c r="H66" s="26"/>
      <c r="K66" s="30"/>
      <c r="L66" s="356"/>
      <c r="M66" s="30"/>
      <c r="N66" s="30"/>
      <c r="O66" s="30"/>
    </row>
    <row r="67" spans="1:15" x14ac:dyDescent="0.25">
      <c r="A67" s="21">
        <v>8</v>
      </c>
      <c r="B67" s="42" t="s">
        <v>228</v>
      </c>
      <c r="C67" s="40" t="str">
        <f>'st stacj I st plan VIII'!B155</f>
        <v>Instalacje budowlane i OZE</v>
      </c>
      <c r="D67" s="40"/>
      <c r="E67" s="21">
        <f>'st stacj I st plan VIII'!X155</f>
        <v>15</v>
      </c>
      <c r="F67" s="21">
        <f>SUM('st stacj I st plan VIII'!Y155:AA155)</f>
        <v>15</v>
      </c>
      <c r="G67" s="21">
        <f>'ECTS roboczy aktualny'!D47</f>
        <v>3</v>
      </c>
      <c r="H67" s="26"/>
      <c r="K67" s="30"/>
      <c r="L67" s="30"/>
      <c r="M67" s="30"/>
      <c r="N67" s="30"/>
      <c r="O67" s="30"/>
    </row>
    <row r="68" spans="1:15" x14ac:dyDescent="0.25">
      <c r="A68" s="21">
        <v>9</v>
      </c>
      <c r="B68" s="21" t="s">
        <v>338</v>
      </c>
      <c r="C68" s="40" t="str">
        <f>'st stacj I st plan VIII'!B160</f>
        <v>Technologia robót budowlanych</v>
      </c>
      <c r="D68" s="40"/>
      <c r="E68" s="21">
        <f>'st stacj I st plan VIII'!X160</f>
        <v>15</v>
      </c>
      <c r="F68" s="21">
        <f>SUM('st stacj I st plan VIII'!Y160:AA160)</f>
        <v>15</v>
      </c>
      <c r="G68" s="21">
        <f>'ECTS roboczy aktualny'!D44</f>
        <v>2</v>
      </c>
      <c r="H68" s="26"/>
      <c r="K68" s="30"/>
      <c r="L68" s="30"/>
      <c r="M68" s="30"/>
      <c r="N68" s="30"/>
      <c r="O68" s="30"/>
    </row>
    <row r="69" spans="1:15" x14ac:dyDescent="0.25">
      <c r="A69" s="21">
        <v>10</v>
      </c>
      <c r="B69" s="21" t="s">
        <v>335</v>
      </c>
      <c r="C69" s="40" t="str">
        <f>'st stacj I st plan VIII'!B162</f>
        <v>Podstawy kierowania procesem inwestycyjnym</v>
      </c>
      <c r="D69" s="40"/>
      <c r="E69" s="21">
        <f>'st stacj I st plan VIII'!X162</f>
        <v>15</v>
      </c>
      <c r="F69" s="21"/>
      <c r="G69" s="21">
        <f>'ECTS roboczy aktualny'!D41</f>
        <v>1</v>
      </c>
      <c r="H69" s="26"/>
      <c r="K69" s="30"/>
      <c r="L69" s="30"/>
      <c r="M69" s="30"/>
      <c r="N69" s="30"/>
      <c r="O69" s="30"/>
    </row>
    <row r="70" spans="1:15" x14ac:dyDescent="0.25">
      <c r="A70" s="21">
        <v>11</v>
      </c>
      <c r="B70" s="21" t="s">
        <v>336</v>
      </c>
      <c r="C70" s="28" t="str">
        <f>'st stacj I st plan VIII'!B165</f>
        <v>Ekonomika budownictwa</v>
      </c>
      <c r="D70" s="27"/>
      <c r="E70" s="21">
        <f>'st stacj I st plan VIII'!X165</f>
        <v>15</v>
      </c>
      <c r="F70" s="21"/>
      <c r="G70" s="21">
        <f>'ECTS roboczy aktualny'!D42</f>
        <v>1</v>
      </c>
      <c r="H70" s="26"/>
      <c r="K70" s="30"/>
      <c r="L70" s="30"/>
      <c r="M70" s="30"/>
      <c r="N70" s="30"/>
      <c r="O70" s="30"/>
    </row>
    <row r="71" spans="1:15" x14ac:dyDescent="0.25">
      <c r="A71" s="21">
        <v>12</v>
      </c>
      <c r="B71" s="21" t="s">
        <v>339</v>
      </c>
      <c r="C71" s="27" t="str">
        <f>'st stacj I st plan VIII'!B166</f>
        <v>Praktyka zawodowa</v>
      </c>
      <c r="D71" s="27"/>
      <c r="E71" s="21"/>
      <c r="F71" s="29"/>
      <c r="G71" s="20">
        <v>3</v>
      </c>
      <c r="H71" s="26"/>
      <c r="K71" s="30"/>
      <c r="L71" s="30"/>
      <c r="M71" s="30"/>
      <c r="N71" s="30"/>
      <c r="O71" s="30"/>
    </row>
    <row r="72" spans="1:15" x14ac:dyDescent="0.25">
      <c r="A72" s="625" t="s">
        <v>163</v>
      </c>
      <c r="B72" s="634"/>
      <c r="C72" s="634"/>
      <c r="D72" s="634"/>
      <c r="E72" s="634"/>
      <c r="F72" s="626"/>
      <c r="G72" s="20">
        <f>SUM(G59:G71)</f>
        <v>30</v>
      </c>
      <c r="H72" s="26"/>
      <c r="K72" s="30"/>
      <c r="L72" s="30"/>
      <c r="M72" s="30"/>
      <c r="N72" s="30"/>
      <c r="O72" s="30"/>
    </row>
    <row r="73" spans="1:15" x14ac:dyDescent="0.25">
      <c r="A73" s="25"/>
      <c r="B73" s="25"/>
      <c r="C73" s="641"/>
      <c r="D73" s="641"/>
      <c r="E73" s="25"/>
      <c r="F73" s="25"/>
      <c r="G73" s="25"/>
      <c r="H73" s="25"/>
      <c r="K73" s="30"/>
      <c r="L73" s="30"/>
      <c r="M73" s="30"/>
      <c r="N73" s="30"/>
      <c r="O73" s="30"/>
    </row>
    <row r="74" spans="1:15" x14ac:dyDescent="0.25">
      <c r="A74" s="13"/>
      <c r="B74" s="13" t="s">
        <v>141</v>
      </c>
      <c r="C74" s="15"/>
      <c r="D74" s="16"/>
      <c r="E74" s="627" t="s">
        <v>142</v>
      </c>
      <c r="F74" s="628"/>
      <c r="G74" s="13" t="s">
        <v>143</v>
      </c>
      <c r="H74" s="14"/>
      <c r="K74" s="30"/>
      <c r="L74" s="30"/>
      <c r="M74" s="30"/>
      <c r="N74" s="30"/>
      <c r="O74" s="30"/>
    </row>
    <row r="75" spans="1:15" x14ac:dyDescent="0.25">
      <c r="A75" s="13" t="s">
        <v>144</v>
      </c>
      <c r="B75" s="13" t="s">
        <v>145</v>
      </c>
      <c r="C75" s="627" t="s">
        <v>146</v>
      </c>
      <c r="D75" s="628"/>
      <c r="E75" s="627" t="s">
        <v>255</v>
      </c>
      <c r="F75" s="628"/>
      <c r="G75" s="13" t="s">
        <v>147</v>
      </c>
      <c r="H75" s="14" t="s">
        <v>148</v>
      </c>
      <c r="K75" s="30"/>
      <c r="L75" s="30"/>
      <c r="M75" s="30"/>
      <c r="N75" s="30"/>
      <c r="O75" s="30"/>
    </row>
    <row r="76" spans="1:15" x14ac:dyDescent="0.25">
      <c r="A76" s="17"/>
      <c r="B76" s="17" t="s">
        <v>164</v>
      </c>
      <c r="C76" s="17"/>
      <c r="D76" s="19"/>
      <c r="E76" s="20" t="s">
        <v>150</v>
      </c>
      <c r="F76" s="20" t="s">
        <v>151</v>
      </c>
      <c r="G76" s="17" t="s">
        <v>152</v>
      </c>
      <c r="H76" s="18"/>
      <c r="K76" s="30"/>
      <c r="L76" s="30"/>
      <c r="M76" s="30"/>
      <c r="N76" s="30"/>
      <c r="O76" s="30"/>
    </row>
    <row r="77" spans="1:15" x14ac:dyDescent="0.25">
      <c r="A77" s="39" t="s">
        <v>190</v>
      </c>
      <c r="B77" s="24"/>
      <c r="C77" s="24"/>
      <c r="D77" s="24"/>
      <c r="E77" s="24"/>
      <c r="F77" s="24"/>
      <c r="G77" s="24"/>
      <c r="H77" s="43"/>
      <c r="K77" s="30"/>
      <c r="L77" s="30"/>
      <c r="M77" s="30"/>
      <c r="N77" s="30"/>
      <c r="O77" s="30"/>
    </row>
    <row r="78" spans="1:15" ht="12" customHeight="1" x14ac:dyDescent="0.25">
      <c r="A78" s="17">
        <v>1</v>
      </c>
      <c r="B78" s="17" t="s">
        <v>174</v>
      </c>
      <c r="C78" s="625" t="str">
        <f>'st stacj I st plan VIII'!B43</f>
        <v>Język obcy 3)</v>
      </c>
      <c r="D78" s="626"/>
      <c r="E78" s="17"/>
      <c r="F78" s="18">
        <f>SUM('st stacj I st plan VIII'!AC43:AE43)</f>
        <v>30</v>
      </c>
      <c r="G78" s="18">
        <f>'ECTS roboczy aktualny'!D50</f>
        <v>1</v>
      </c>
      <c r="H78" s="38"/>
      <c r="K78" s="30"/>
      <c r="L78" s="356"/>
      <c r="M78" s="30"/>
      <c r="N78" s="30"/>
      <c r="O78" s="30"/>
    </row>
    <row r="79" spans="1:15" ht="12.75" customHeight="1" x14ac:dyDescent="0.25">
      <c r="A79" s="45">
        <v>2</v>
      </c>
      <c r="B79" s="45" t="s">
        <v>170</v>
      </c>
      <c r="C79" s="632" t="str">
        <f>'st stacj I st plan VIII'!B140</f>
        <v>Podstawy BIM</v>
      </c>
      <c r="D79" s="633"/>
      <c r="E79" s="54">
        <f>'st stacj I st plan VIII'!AB140</f>
        <v>15</v>
      </c>
      <c r="F79" s="53">
        <v>15</v>
      </c>
      <c r="G79" s="53">
        <f>'ECTS roboczy aktualny'!D58</f>
        <v>2</v>
      </c>
      <c r="H79" s="47"/>
      <c r="K79" s="30"/>
      <c r="L79" s="356"/>
      <c r="M79" s="30"/>
      <c r="N79" s="30"/>
      <c r="O79" s="30"/>
    </row>
    <row r="80" spans="1:15" ht="14.25" customHeight="1" x14ac:dyDescent="0.25">
      <c r="A80" s="45">
        <v>3</v>
      </c>
      <c r="B80" s="45" t="s">
        <v>187</v>
      </c>
      <c r="C80" s="632" t="str">
        <f>'st stacj I st plan VIII'!B152</f>
        <v>Prefabrykacja w budownictwie</v>
      </c>
      <c r="D80" s="633"/>
      <c r="E80" s="54">
        <f>'st stacj I st plan VIII'!AB152</f>
        <v>15</v>
      </c>
      <c r="F80" s="53">
        <f>SUM('st stacj I st plan VIII'!AC152:AE152)</f>
        <v>15</v>
      </c>
      <c r="G80" s="53">
        <f>'ECTS roboczy aktualny'!D60</f>
        <v>2</v>
      </c>
      <c r="H80" s="47"/>
      <c r="K80" s="357"/>
      <c r="L80" s="356"/>
      <c r="M80" s="30"/>
      <c r="N80" s="30"/>
      <c r="O80" s="30"/>
    </row>
    <row r="81" spans="1:15" x14ac:dyDescent="0.25">
      <c r="A81" s="45">
        <v>4</v>
      </c>
      <c r="B81" s="45" t="s">
        <v>189</v>
      </c>
      <c r="C81" s="632" t="str">
        <f>'st stacj I st plan VIII'!B154</f>
        <v>Konstrukcje metalowe - elementy</v>
      </c>
      <c r="D81" s="633"/>
      <c r="E81" s="54">
        <f>'st stacj I st plan VIII'!AB154</f>
        <v>30</v>
      </c>
      <c r="F81" s="53">
        <f>SUM('st stacj I st plan VIII'!AC154:AE154)</f>
        <v>15</v>
      </c>
      <c r="G81" s="53">
        <f>'ECTS roboczy aktualny'!D59</f>
        <v>3</v>
      </c>
      <c r="H81" s="47"/>
      <c r="K81" s="30"/>
      <c r="L81" s="356"/>
      <c r="M81" s="30"/>
      <c r="N81" s="30"/>
      <c r="O81" s="30"/>
    </row>
    <row r="82" spans="1:15" x14ac:dyDescent="0.25">
      <c r="A82" s="45">
        <v>5</v>
      </c>
      <c r="B82" s="45" t="s">
        <v>338</v>
      </c>
      <c r="C82" s="632" t="str">
        <f>'st stacj I st plan VIII'!B160</f>
        <v>Technologia robót budowlanych</v>
      </c>
      <c r="D82" s="633"/>
      <c r="E82" s="54">
        <f>'st stacj I st plan VIII'!AB160</f>
        <v>15</v>
      </c>
      <c r="F82" s="53">
        <f>SUM('st stacj I st plan VIII'!AC160:AE160)</f>
        <v>15</v>
      </c>
      <c r="G82" s="53">
        <f>'ECTS roboczy aktualny'!D56</f>
        <v>2</v>
      </c>
      <c r="H82" s="47"/>
      <c r="K82" s="30"/>
      <c r="L82" s="356"/>
      <c r="M82" s="30"/>
      <c r="N82" s="30"/>
      <c r="O82" s="30"/>
    </row>
    <row r="83" spans="1:15" x14ac:dyDescent="0.25">
      <c r="A83" s="45">
        <v>6</v>
      </c>
      <c r="B83" s="45" t="s">
        <v>344</v>
      </c>
      <c r="C83" s="632" t="str">
        <f>'st stacj I st plan VIII'!B161</f>
        <v>Organizacja robót budowlanych</v>
      </c>
      <c r="D83" s="633"/>
      <c r="E83" s="54">
        <f>'st stacj I st plan VIII'!AB161</f>
        <v>15</v>
      </c>
      <c r="F83" s="53">
        <f>SUM('st stacj I st plan VIII'!AC161:AE161)</f>
        <v>15</v>
      </c>
      <c r="G83" s="53">
        <f>'ECTS roboczy aktualny'!D57</f>
        <v>2</v>
      </c>
      <c r="H83" s="47"/>
      <c r="K83" s="30"/>
      <c r="L83" s="356"/>
      <c r="M83" s="30"/>
      <c r="N83" s="30"/>
      <c r="O83" s="30"/>
    </row>
    <row r="84" spans="1:15" ht="41.25" customHeight="1" x14ac:dyDescent="0.25">
      <c r="A84" s="45">
        <v>7</v>
      </c>
      <c r="B84" s="45" t="s">
        <v>340</v>
      </c>
      <c r="C84" s="348" t="str">
        <f>'st stacj I st plan VIII'!B207</f>
        <v>Planowanie i projektowanie drogowej infrastruktury miejskiej</v>
      </c>
      <c r="D84" s="348" t="str">
        <f>'st stacj I st plan VIII'!C207</f>
        <v>Planowanie i projektowanie drogowej infrastruktury zamiejskiej</v>
      </c>
      <c r="E84" s="54">
        <f>'st stacj I st plan VIII'!AB207</f>
        <v>15</v>
      </c>
      <c r="F84" s="53">
        <f>SUM('st stacj I st plan VIII'!AC207:AE207)</f>
        <v>15</v>
      </c>
      <c r="G84" s="53">
        <f>'ECTS roboczy aktualny'!D51</f>
        <v>3</v>
      </c>
      <c r="H84" s="47"/>
      <c r="K84" s="30"/>
      <c r="L84" s="30"/>
      <c r="M84" s="30"/>
      <c r="N84" s="30"/>
      <c r="O84" s="30"/>
    </row>
    <row r="85" spans="1:15" ht="28.5" customHeight="1" x14ac:dyDescent="0.25">
      <c r="A85" s="45">
        <v>8</v>
      </c>
      <c r="B85" s="45" t="s">
        <v>345</v>
      </c>
      <c r="C85" s="348" t="str">
        <f>'st stacj I st plan VIII'!B208</f>
        <v>Budowa i utrzymanie drogowej infrastuktury miejskiej</v>
      </c>
      <c r="D85" s="348" t="str">
        <f>'st stacj I st plan VIII'!C208</f>
        <v>Budowa i utrzymanie drogowej infrastuktury zamiejskiej</v>
      </c>
      <c r="E85" s="54">
        <f>'st stacj I st plan VIII'!AB208</f>
        <v>15</v>
      </c>
      <c r="F85" s="53">
        <f>SUM('st stacj I st plan VIII'!AC208:AE208)</f>
        <v>15</v>
      </c>
      <c r="G85" s="53">
        <f>'ECTS roboczy aktualny'!D52</f>
        <v>4</v>
      </c>
      <c r="H85" s="47"/>
      <c r="K85" s="30"/>
      <c r="L85" s="30"/>
      <c r="M85" s="30"/>
      <c r="N85" s="30"/>
      <c r="O85" s="30"/>
    </row>
    <row r="86" spans="1:15" ht="12.75" customHeight="1" x14ac:dyDescent="0.25">
      <c r="A86" s="48">
        <v>9</v>
      </c>
      <c r="B86" s="48" t="s">
        <v>341</v>
      </c>
      <c r="C86" s="348" t="str">
        <f>'st stacj I st plan VIII'!B253</f>
        <v>Fundamentowanie II</v>
      </c>
      <c r="D86" s="348" t="str">
        <f>'st stacj I st plan VIII'!C253</f>
        <v>Inżynieria geotechniczna</v>
      </c>
      <c r="E86" s="55">
        <f>'st stacj I st plan VIII'!AB253</f>
        <v>15</v>
      </c>
      <c r="F86" s="56">
        <f>SUM('st stacj I st plan VIII'!AC253:AE253)</f>
        <v>15</v>
      </c>
      <c r="G86" s="56">
        <f>'ECTS roboczy aktualny'!D53</f>
        <v>3</v>
      </c>
      <c r="H86" s="50"/>
      <c r="K86" s="30"/>
      <c r="L86" s="30"/>
      <c r="M86" s="30"/>
      <c r="N86" s="30"/>
      <c r="O86" s="30"/>
    </row>
    <row r="87" spans="1:15" x14ac:dyDescent="0.25">
      <c r="A87" s="45">
        <v>10</v>
      </c>
      <c r="B87" s="48" t="s">
        <v>342</v>
      </c>
      <c r="C87" s="348" t="str">
        <f>'st stacj I st plan VIII'!B256</f>
        <v>Konstrukcje betonowe - obiekty</v>
      </c>
      <c r="D87" s="348" t="str">
        <f>'st stacj I st plan VIII'!C256</f>
        <v>Konstrukcje betonowe  - hale</v>
      </c>
      <c r="E87" s="55">
        <f>'st stacj I st plan VIII'!AB256</f>
        <v>30</v>
      </c>
      <c r="F87" s="56">
        <f>SUM('st stacj I st plan VIII'!AC256:AE256)</f>
        <v>30</v>
      </c>
      <c r="G87" s="56">
        <f>'ECTS roboczy aktualny'!D54</f>
        <v>5</v>
      </c>
      <c r="H87" s="50"/>
      <c r="K87" s="30"/>
      <c r="L87" s="30"/>
      <c r="M87" s="30"/>
      <c r="N87" s="30"/>
      <c r="O87" s="30"/>
    </row>
    <row r="88" spans="1:15" ht="28.5" customHeight="1" x14ac:dyDescent="0.25">
      <c r="A88" s="48">
        <v>11</v>
      </c>
      <c r="B88" s="57" t="s">
        <v>343</v>
      </c>
      <c r="C88" s="349" t="str">
        <f>'st stacj I st plan VIII'!B258</f>
        <v>Budownictwo drewniane</v>
      </c>
      <c r="D88" s="349" t="str">
        <f>'st stacj I st plan VIII'!C258</f>
        <v>Szkieletowe konstrukcje drewniane</v>
      </c>
      <c r="E88" s="55">
        <f>'st stacj I st plan VIII'!AB258</f>
        <v>15</v>
      </c>
      <c r="F88" s="56">
        <f>SUM('st stacj I st plan VIII'!AC258:AE258)</f>
        <v>15</v>
      </c>
      <c r="G88" s="56">
        <f>'ECTS roboczy aktualny'!D55</f>
        <v>3</v>
      </c>
      <c r="H88" s="50"/>
      <c r="K88" s="30"/>
      <c r="L88" s="30"/>
      <c r="M88" s="30"/>
      <c r="N88" s="30"/>
      <c r="O88" s="30"/>
    </row>
    <row r="89" spans="1:15" x14ac:dyDescent="0.25">
      <c r="A89" s="625" t="s">
        <v>163</v>
      </c>
      <c r="B89" s="634"/>
      <c r="C89" s="634"/>
      <c r="D89" s="634"/>
      <c r="E89" s="634"/>
      <c r="F89" s="626"/>
      <c r="G89" s="21">
        <f>SUM(G78:G88)</f>
        <v>30</v>
      </c>
      <c r="H89" s="26"/>
      <c r="K89" s="30"/>
      <c r="L89" s="30"/>
      <c r="M89" s="30"/>
      <c r="N89" s="30"/>
      <c r="O89" s="30"/>
    </row>
    <row r="90" spans="1:15" x14ac:dyDescent="0.25">
      <c r="A90" s="30"/>
      <c r="B90" s="30"/>
      <c r="C90" s="30"/>
      <c r="D90" s="30"/>
      <c r="E90" s="31"/>
      <c r="F90" s="31"/>
      <c r="G90" s="31"/>
      <c r="H90" s="30"/>
      <c r="K90" s="30"/>
      <c r="L90" s="30"/>
      <c r="M90" s="30"/>
      <c r="N90" s="30"/>
      <c r="O90" s="30"/>
    </row>
    <row r="91" spans="1:15" x14ac:dyDescent="0.25">
      <c r="A91" s="629" t="s">
        <v>225</v>
      </c>
      <c r="B91" s="629"/>
      <c r="C91" s="629"/>
      <c r="D91" s="629"/>
      <c r="E91" s="629"/>
      <c r="F91" s="25"/>
      <c r="G91" s="25"/>
      <c r="H91" s="25"/>
      <c r="K91" s="30"/>
      <c r="L91" s="30"/>
      <c r="M91" s="30"/>
      <c r="N91" s="30"/>
      <c r="O91" s="30"/>
    </row>
    <row r="92" spans="1:15" x14ac:dyDescent="0.25">
      <c r="A92" s="13"/>
      <c r="B92" s="13" t="s">
        <v>141</v>
      </c>
      <c r="C92" s="15"/>
      <c r="D92" s="16"/>
      <c r="E92" s="627" t="s">
        <v>142</v>
      </c>
      <c r="F92" s="628"/>
      <c r="G92" s="13" t="s">
        <v>143</v>
      </c>
      <c r="H92" s="14"/>
      <c r="K92" s="30"/>
      <c r="L92" s="30"/>
      <c r="M92" s="30"/>
      <c r="N92" s="30"/>
      <c r="O92" s="30"/>
    </row>
    <row r="93" spans="1:15" x14ac:dyDescent="0.25">
      <c r="A93" s="13" t="s">
        <v>144</v>
      </c>
      <c r="B93" s="13" t="s">
        <v>145</v>
      </c>
      <c r="C93" s="627" t="s">
        <v>146</v>
      </c>
      <c r="D93" s="628"/>
      <c r="E93" s="627" t="s">
        <v>255</v>
      </c>
      <c r="F93" s="628"/>
      <c r="G93" s="13" t="s">
        <v>147</v>
      </c>
      <c r="H93" s="14" t="s">
        <v>148</v>
      </c>
      <c r="K93" s="30"/>
      <c r="L93" s="30"/>
      <c r="M93" s="30"/>
      <c r="N93" s="30"/>
      <c r="O93" s="30"/>
    </row>
    <row r="94" spans="1:15" x14ac:dyDescent="0.25">
      <c r="A94" s="17"/>
      <c r="B94" s="17" t="s">
        <v>164</v>
      </c>
      <c r="C94" s="17"/>
      <c r="D94" s="19"/>
      <c r="E94" s="20" t="s">
        <v>150</v>
      </c>
      <c r="F94" s="20" t="s">
        <v>151</v>
      </c>
      <c r="G94" s="17" t="s">
        <v>152</v>
      </c>
      <c r="H94" s="18"/>
      <c r="K94" s="30"/>
      <c r="L94" s="30"/>
      <c r="M94" s="30"/>
      <c r="N94" s="30"/>
      <c r="O94" s="30"/>
    </row>
    <row r="95" spans="1:15" x14ac:dyDescent="0.25">
      <c r="A95" s="39" t="s">
        <v>192</v>
      </c>
      <c r="B95" s="24"/>
      <c r="C95" s="24"/>
      <c r="D95" s="24"/>
      <c r="E95" s="24"/>
      <c r="F95" s="24"/>
      <c r="G95" s="24"/>
      <c r="H95" s="43"/>
      <c r="K95" s="30"/>
      <c r="L95" s="30"/>
      <c r="M95" s="30"/>
      <c r="N95" s="30"/>
      <c r="O95" s="30"/>
    </row>
    <row r="96" spans="1:15" x14ac:dyDescent="0.25">
      <c r="A96" s="17">
        <v>1</v>
      </c>
      <c r="B96" s="17" t="s">
        <v>174</v>
      </c>
      <c r="C96" s="635" t="str">
        <f>'st stacj I st plan VIII'!B43</f>
        <v>Język obcy 3)</v>
      </c>
      <c r="D96" s="635"/>
      <c r="E96" s="19"/>
      <c r="F96" s="18">
        <f>SUM('st stacj I st plan VIII'!AG43:AI43)</f>
        <v>30</v>
      </c>
      <c r="G96" s="18">
        <f>'ECTS roboczy aktualny'!D62</f>
        <v>1</v>
      </c>
      <c r="H96" s="38"/>
      <c r="K96" s="30"/>
      <c r="L96" s="356"/>
      <c r="M96" s="30"/>
      <c r="N96" s="30"/>
      <c r="O96" s="30"/>
    </row>
    <row r="97" spans="1:15" ht="17.25" customHeight="1" x14ac:dyDescent="0.25">
      <c r="A97" s="45">
        <v>2</v>
      </c>
      <c r="B97" s="45" t="s">
        <v>184</v>
      </c>
      <c r="C97" s="646" t="str">
        <f>'st stacj I st plan VIII'!B144</f>
        <v>Wytrzymałość materiałów II</v>
      </c>
      <c r="D97" s="646"/>
      <c r="E97" s="352">
        <f>'st stacj I st plan VIII'!AF144</f>
        <v>15</v>
      </c>
      <c r="F97" s="46">
        <f>SUM('st stacj I st plan VIII'!AG144:AI144)</f>
        <v>15</v>
      </c>
      <c r="G97" s="51">
        <f>'ECTS roboczy aktualny'!D73</f>
        <v>2</v>
      </c>
      <c r="H97" s="47"/>
      <c r="K97" s="357"/>
      <c r="L97" s="356"/>
      <c r="M97" s="30"/>
      <c r="N97" s="30"/>
      <c r="O97" s="30"/>
    </row>
    <row r="98" spans="1:15" ht="15.75" customHeight="1" x14ac:dyDescent="0.25">
      <c r="A98" s="45">
        <v>3</v>
      </c>
      <c r="B98" s="45" t="s">
        <v>347</v>
      </c>
      <c r="C98" s="646" t="str">
        <f>'st stacj I st plan VIII'!B158</f>
        <v>Elementy charakterystyki energetycznej budynków</v>
      </c>
      <c r="D98" s="646"/>
      <c r="E98" s="352">
        <f>'st stacj I st plan VIII'!AF158</f>
        <v>15</v>
      </c>
      <c r="F98" s="46">
        <f>SUM('st stacj I st plan VIII'!AG158:AI158)</f>
        <v>15</v>
      </c>
      <c r="G98" s="51">
        <f>'ECTS roboczy aktualny'!D71</f>
        <v>2</v>
      </c>
      <c r="H98" s="47"/>
      <c r="K98" s="357"/>
      <c r="L98" s="356"/>
      <c r="M98" s="30"/>
      <c r="N98" s="30"/>
      <c r="O98" s="30"/>
    </row>
    <row r="99" spans="1:15" ht="15" customHeight="1" x14ac:dyDescent="0.25">
      <c r="A99" s="45">
        <v>4</v>
      </c>
      <c r="B99" s="45" t="s">
        <v>344</v>
      </c>
      <c r="C99" s="646" t="str">
        <f>'st stacj I st plan VIII'!B161</f>
        <v>Organizacja robót budowlanych</v>
      </c>
      <c r="D99" s="646"/>
      <c r="E99" s="352">
        <f>'st stacj I st plan VIII'!AF161</f>
        <v>15</v>
      </c>
      <c r="F99" s="46">
        <f>SUM('st stacj I st plan VIII'!AG161:AI161)</f>
        <v>15</v>
      </c>
      <c r="G99" s="51">
        <f>'ECTS roboczy aktualny'!D70</f>
        <v>2</v>
      </c>
      <c r="H99" s="47"/>
      <c r="K99" s="357"/>
      <c r="L99" s="356"/>
      <c r="M99" s="30"/>
      <c r="N99" s="30"/>
      <c r="O99" s="30"/>
    </row>
    <row r="100" spans="1:15" ht="16.5" customHeight="1" x14ac:dyDescent="0.25">
      <c r="A100" s="45">
        <v>5</v>
      </c>
      <c r="B100" s="45" t="s">
        <v>348</v>
      </c>
      <c r="C100" s="646" t="str">
        <f>'st stacj I st plan VIII'!B163</f>
        <v>Procedury projektowania i realizacji obiektów budowlanych</v>
      </c>
      <c r="D100" s="646"/>
      <c r="E100" s="352">
        <f>'st stacj I st plan VIII'!AF163</f>
        <v>15</v>
      </c>
      <c r="F100" s="46"/>
      <c r="G100" s="51">
        <f>'ECTS roboczy aktualny'!D76</f>
        <v>1</v>
      </c>
      <c r="H100" s="47"/>
      <c r="K100" s="357"/>
      <c r="L100" s="30"/>
      <c r="M100" s="30"/>
      <c r="N100" s="30"/>
      <c r="O100" s="30"/>
    </row>
    <row r="101" spans="1:15" ht="14.25" customHeight="1" x14ac:dyDescent="0.25">
      <c r="A101" s="45">
        <v>6</v>
      </c>
      <c r="B101" s="45" t="s">
        <v>346</v>
      </c>
      <c r="C101" s="646" t="str">
        <f>'st stacj I st plan VIII'!B164</f>
        <v>Kosztorysowanie w budownictwie</v>
      </c>
      <c r="D101" s="646"/>
      <c r="E101" s="352"/>
      <c r="F101" s="46">
        <f>SUM('st stacj I st plan VIII'!AI164)</f>
        <v>15</v>
      </c>
      <c r="G101" s="51">
        <f>'ECTS roboczy aktualny'!D72</f>
        <v>1</v>
      </c>
      <c r="H101" s="47"/>
      <c r="K101" s="350"/>
      <c r="L101" s="30"/>
      <c r="M101" s="30"/>
      <c r="N101" s="30"/>
      <c r="O101" s="30"/>
    </row>
    <row r="102" spans="1:15" ht="39.75" customHeight="1" x14ac:dyDescent="0.25">
      <c r="A102" s="45">
        <v>7</v>
      </c>
      <c r="B102" s="45" t="s">
        <v>196</v>
      </c>
      <c r="C102" s="354" t="str">
        <f>'st stacj I st plan VIII'!B209</f>
        <v>Organizacja i zarządzanie drogami i ruchem drogowym w miastach</v>
      </c>
      <c r="D102" s="354" t="str">
        <f>'st stacj I st plan VIII'!C209</f>
        <v>Organizacja i zarządzanie drogami i ruchem drogowym na drogach zamiejskich</v>
      </c>
      <c r="E102" s="352">
        <f>'st stacj I st plan VIII'!AF209</f>
        <v>15</v>
      </c>
      <c r="F102" s="46">
        <f>SUM('st stacj I st plan VIII'!AG209:AI209)</f>
        <v>30</v>
      </c>
      <c r="G102" s="51">
        <f>'ECTS roboczy aktualny'!D64</f>
        <v>2</v>
      </c>
      <c r="H102" s="47"/>
      <c r="K102" s="30"/>
      <c r="L102" s="30"/>
      <c r="M102" s="30"/>
      <c r="N102" s="30"/>
      <c r="O102" s="30"/>
    </row>
    <row r="103" spans="1:15" ht="32.25" customHeight="1" x14ac:dyDescent="0.25">
      <c r="A103" s="45">
        <v>8</v>
      </c>
      <c r="B103" s="45" t="s">
        <v>197</v>
      </c>
      <c r="C103" s="355" t="str">
        <f>'st stacj I st plan VIII'!B210</f>
        <v>Inżynieria drogowego ruchu miejskiego</v>
      </c>
      <c r="D103" s="355" t="str">
        <f>'st stacj I st plan VIII'!C210</f>
        <v>Inżynieria drogowego ruchu zamiejskiego</v>
      </c>
      <c r="E103" s="352">
        <f>'st stacj I st plan VIII'!AF210</f>
        <v>15</v>
      </c>
      <c r="F103" s="46">
        <f>SUM('st stacj I st plan VIII'!AG210:AI210)</f>
        <v>15</v>
      </c>
      <c r="G103" s="51">
        <f>'ECTS roboczy aktualny'!D65</f>
        <v>2</v>
      </c>
      <c r="H103" s="47"/>
      <c r="K103" s="350"/>
      <c r="L103" s="356"/>
      <c r="M103" s="30"/>
      <c r="N103" s="30"/>
      <c r="O103" s="30"/>
    </row>
    <row r="104" spans="1:15" ht="14.25" customHeight="1" x14ac:dyDescent="0.25">
      <c r="A104" s="45">
        <v>9</v>
      </c>
      <c r="B104" s="45" t="s">
        <v>199</v>
      </c>
      <c r="C104" s="354" t="str">
        <f>'st stacj I st plan VIII'!B254</f>
        <v>Pomiary inżynierskie</v>
      </c>
      <c r="D104" s="354" t="str">
        <f>'st stacj I st plan VIII'!C254</f>
        <v>Geodezja inżynieryjna</v>
      </c>
      <c r="E104" s="353">
        <f>'st stacj I st plan VIII'!AF254</f>
        <v>15</v>
      </c>
      <c r="F104" s="49">
        <f>SUM('st stacj I st plan VIII'!AG254:AI254)</f>
        <v>15</v>
      </c>
      <c r="G104" s="52">
        <f>'ECTS roboczy aktualny'!D66</f>
        <v>2</v>
      </c>
      <c r="H104" s="50"/>
      <c r="K104" s="30"/>
      <c r="L104" s="30"/>
      <c r="M104" s="30"/>
      <c r="N104" s="30"/>
      <c r="O104" s="30"/>
    </row>
    <row r="105" spans="1:15" ht="28.5" customHeight="1" x14ac:dyDescent="0.25">
      <c r="A105" s="45">
        <v>10</v>
      </c>
      <c r="B105" s="45" t="s">
        <v>349</v>
      </c>
      <c r="C105" s="354" t="str">
        <f>'st stacj I st plan VIII'!B255</f>
        <v xml:space="preserve">Eksploatacja obiektów budowlanych </v>
      </c>
      <c r="D105" s="354" t="str">
        <f>'st stacj I st plan VIII'!C255</f>
        <v>Utrzymanie obiektów budowlanych</v>
      </c>
      <c r="E105" s="353">
        <f>'st stacj I st plan VIII'!AF255</f>
        <v>15</v>
      </c>
      <c r="F105" s="49"/>
      <c r="G105" s="52">
        <f>'ECTS roboczy aktualny'!D75</f>
        <v>2</v>
      </c>
      <c r="H105" s="50"/>
      <c r="K105" s="30"/>
      <c r="L105" s="30"/>
      <c r="M105" s="30"/>
      <c r="N105" s="30"/>
      <c r="O105" s="30"/>
    </row>
    <row r="106" spans="1:15" ht="17.25" customHeight="1" x14ac:dyDescent="0.25">
      <c r="A106" s="45">
        <v>11</v>
      </c>
      <c r="B106" s="351" t="s">
        <v>350</v>
      </c>
      <c r="C106" s="354" t="str">
        <f>'st stacj I st plan VIII'!B257</f>
        <v>Konstrukcje metalowe - obiekty</v>
      </c>
      <c r="D106" s="354" t="str">
        <f>'st stacj I st plan VIII'!C257</f>
        <v>Kubaturowe konstrukcje stalowe</v>
      </c>
      <c r="E106" s="353">
        <f>'st stacj I st plan VIII'!AF257</f>
        <v>15</v>
      </c>
      <c r="F106" s="49">
        <f>SUM('st stacj I st plan VIII'!AG257:AI257)</f>
        <v>30</v>
      </c>
      <c r="G106" s="52">
        <f>'ECTS roboczy aktualny'!D74</f>
        <v>3</v>
      </c>
      <c r="H106" s="50"/>
      <c r="K106" s="30"/>
      <c r="L106" s="30"/>
      <c r="M106" s="30"/>
      <c r="N106" s="30"/>
      <c r="O106" s="30"/>
    </row>
    <row r="107" spans="1:15" s="341" customFormat="1" x14ac:dyDescent="0.25">
      <c r="A107" s="45">
        <v>12</v>
      </c>
      <c r="B107" s="20" t="s">
        <v>203</v>
      </c>
      <c r="C107" s="646" t="str">
        <f>'st stacj I st plan VIII'!B298</f>
        <v>Planowanie i projektowanie infrastruktury drogowej II</v>
      </c>
      <c r="D107" s="646"/>
      <c r="E107" s="353">
        <f>'st stacj I st plan VIII'!AF298</f>
        <v>15</v>
      </c>
      <c r="F107" s="49">
        <f>SUM('st stacj I st plan VIII'!AG298:AI298)</f>
        <v>15</v>
      </c>
      <c r="G107" s="52">
        <f>'ECTS roboczy aktualny'!D67</f>
        <v>3</v>
      </c>
      <c r="H107" s="50"/>
      <c r="K107" s="30"/>
      <c r="L107" s="30"/>
      <c r="M107" s="30"/>
      <c r="N107" s="30"/>
      <c r="O107" s="30"/>
    </row>
    <row r="108" spans="1:15" s="341" customFormat="1" x14ac:dyDescent="0.25">
      <c r="A108" s="45">
        <v>13</v>
      </c>
      <c r="B108" s="20" t="s">
        <v>204</v>
      </c>
      <c r="C108" s="646" t="str">
        <f>'st stacj I st plan VIII'!B299</f>
        <v>Lotniska</v>
      </c>
      <c r="D108" s="646"/>
      <c r="E108" s="353">
        <f>'st stacj I st plan VIII'!AF299</f>
        <v>15</v>
      </c>
      <c r="F108" s="49"/>
      <c r="G108" s="52">
        <f>'ECTS roboczy aktualny'!D68</f>
        <v>2</v>
      </c>
      <c r="H108" s="50"/>
      <c r="K108" s="30"/>
      <c r="L108" s="30"/>
      <c r="M108" s="30"/>
      <c r="N108" s="30"/>
      <c r="O108" s="30"/>
    </row>
    <row r="109" spans="1:15" s="341" customFormat="1" x14ac:dyDescent="0.25">
      <c r="A109" s="45">
        <v>14</v>
      </c>
      <c r="B109" s="351" t="s">
        <v>205</v>
      </c>
      <c r="C109" s="646" t="str">
        <f>'st stacj I st plan VIII'!B300</f>
        <v>Nawierzchnie drogowe</v>
      </c>
      <c r="D109" s="646"/>
      <c r="E109" s="353">
        <f>'st stacj I st plan VIII'!AF300</f>
        <v>15</v>
      </c>
      <c r="F109" s="49">
        <f>SUM('st stacj I st plan VIII'!AG300:AI300)</f>
        <v>15</v>
      </c>
      <c r="G109" s="52">
        <f>'ECTS roboczy aktualny'!D69</f>
        <v>3</v>
      </c>
      <c r="H109" s="50"/>
      <c r="L109" s="30"/>
    </row>
    <row r="110" spans="1:15" x14ac:dyDescent="0.25">
      <c r="A110" s="45">
        <v>15</v>
      </c>
      <c r="B110" s="45" t="s">
        <v>337</v>
      </c>
      <c r="C110" s="635" t="s">
        <v>198</v>
      </c>
      <c r="D110" s="635"/>
      <c r="E110" s="352"/>
      <c r="F110" s="46"/>
      <c r="G110" s="46">
        <f>'ECTS roboczy aktualny'!D63</f>
        <v>2</v>
      </c>
      <c r="H110" s="47"/>
    </row>
    <row r="111" spans="1:15" x14ac:dyDescent="0.25">
      <c r="A111" s="625" t="s">
        <v>163</v>
      </c>
      <c r="B111" s="634"/>
      <c r="C111" s="634"/>
      <c r="D111" s="634"/>
      <c r="E111" s="634"/>
      <c r="F111" s="626"/>
      <c r="G111" s="21">
        <f>SUM(G96:G110)</f>
        <v>30</v>
      </c>
      <c r="H111" s="26"/>
    </row>
    <row r="113" spans="1:12" x14ac:dyDescent="0.25">
      <c r="A113" s="629" t="s">
        <v>226</v>
      </c>
      <c r="B113" s="629"/>
      <c r="C113" s="629"/>
      <c r="D113" s="629"/>
      <c r="E113" s="629"/>
      <c r="F113" s="25"/>
      <c r="G113" s="25"/>
      <c r="H113" s="25"/>
      <c r="K113" s="30"/>
      <c r="L113" s="30"/>
    </row>
    <row r="114" spans="1:12" x14ac:dyDescent="0.25">
      <c r="A114" s="13"/>
      <c r="B114" s="13" t="s">
        <v>141</v>
      </c>
      <c r="C114" s="15"/>
      <c r="D114" s="16"/>
      <c r="E114" s="627" t="s">
        <v>142</v>
      </c>
      <c r="F114" s="628"/>
      <c r="G114" s="13" t="s">
        <v>143</v>
      </c>
      <c r="H114" s="14"/>
      <c r="K114" s="30"/>
      <c r="L114" s="356"/>
    </row>
    <row r="115" spans="1:12" x14ac:dyDescent="0.25">
      <c r="A115" s="13" t="s">
        <v>144</v>
      </c>
      <c r="B115" s="13" t="s">
        <v>145</v>
      </c>
      <c r="C115" s="627" t="s">
        <v>146</v>
      </c>
      <c r="D115" s="628"/>
      <c r="E115" s="627" t="s">
        <v>255</v>
      </c>
      <c r="F115" s="628"/>
      <c r="G115" s="13" t="s">
        <v>147</v>
      </c>
      <c r="H115" s="14" t="s">
        <v>148</v>
      </c>
      <c r="K115" s="30"/>
      <c r="L115" s="30"/>
    </row>
    <row r="116" spans="1:12" x14ac:dyDescent="0.25">
      <c r="A116" s="17"/>
      <c r="B116" s="17" t="s">
        <v>164</v>
      </c>
      <c r="C116" s="17"/>
      <c r="D116" s="19"/>
      <c r="E116" s="20" t="s">
        <v>150</v>
      </c>
      <c r="F116" s="20" t="s">
        <v>151</v>
      </c>
      <c r="G116" s="17" t="s">
        <v>152</v>
      </c>
      <c r="H116" s="18"/>
      <c r="K116" s="30"/>
      <c r="L116" s="356"/>
    </row>
    <row r="117" spans="1:12" x14ac:dyDescent="0.25">
      <c r="A117" s="39" t="s">
        <v>192</v>
      </c>
      <c r="B117" s="24"/>
      <c r="C117" s="24"/>
      <c r="D117" s="24"/>
      <c r="E117" s="24"/>
      <c r="F117" s="24"/>
      <c r="G117" s="24"/>
      <c r="H117" s="43"/>
      <c r="K117" s="30"/>
      <c r="L117" s="356"/>
    </row>
    <row r="118" spans="1:12" x14ac:dyDescent="0.25">
      <c r="A118" s="17">
        <v>1</v>
      </c>
      <c r="B118" s="17" t="s">
        <v>174</v>
      </c>
      <c r="C118" s="625" t="str">
        <f>'st stacj I st plan VIII'!B43</f>
        <v>Język obcy 3)</v>
      </c>
      <c r="D118" s="626"/>
      <c r="E118" s="17"/>
      <c r="F118" s="18">
        <v>30</v>
      </c>
      <c r="G118" s="18">
        <v>1</v>
      </c>
      <c r="H118" s="38"/>
    </row>
    <row r="119" spans="1:12" x14ac:dyDescent="0.25">
      <c r="A119" s="45">
        <v>2</v>
      </c>
      <c r="B119" s="45" t="str">
        <f t="shared" ref="B119:G124" si="0">B97</f>
        <v>C.10</v>
      </c>
      <c r="C119" s="632" t="str">
        <f t="shared" si="0"/>
        <v>Wytrzymałość materiałów II</v>
      </c>
      <c r="D119" s="633"/>
      <c r="E119" s="45">
        <f t="shared" si="0"/>
        <v>15</v>
      </c>
      <c r="F119" s="46">
        <f t="shared" si="0"/>
        <v>15</v>
      </c>
      <c r="G119" s="46">
        <f t="shared" si="0"/>
        <v>2</v>
      </c>
      <c r="H119" s="47"/>
    </row>
    <row r="120" spans="1:12" ht="17.25" customHeight="1" x14ac:dyDescent="0.25">
      <c r="A120" s="45">
        <v>3</v>
      </c>
      <c r="B120" s="45" t="str">
        <f t="shared" si="0"/>
        <v>C.24</v>
      </c>
      <c r="C120" s="632" t="str">
        <f t="shared" si="0"/>
        <v>Elementy charakterystyki energetycznej budynków</v>
      </c>
      <c r="D120" s="633"/>
      <c r="E120" s="45">
        <f t="shared" si="0"/>
        <v>15</v>
      </c>
      <c r="F120" s="46">
        <f t="shared" si="0"/>
        <v>15</v>
      </c>
      <c r="G120" s="46">
        <f t="shared" si="0"/>
        <v>2</v>
      </c>
      <c r="H120" s="47"/>
    </row>
    <row r="121" spans="1:12" ht="14.25" customHeight="1" x14ac:dyDescent="0.25">
      <c r="A121" s="45">
        <v>4</v>
      </c>
      <c r="B121" s="45" t="str">
        <f t="shared" si="0"/>
        <v>C.27</v>
      </c>
      <c r="C121" s="632" t="str">
        <f t="shared" si="0"/>
        <v>Organizacja robót budowlanych</v>
      </c>
      <c r="D121" s="633"/>
      <c r="E121" s="45">
        <f t="shared" si="0"/>
        <v>15</v>
      </c>
      <c r="F121" s="46">
        <f t="shared" si="0"/>
        <v>15</v>
      </c>
      <c r="G121" s="46">
        <f t="shared" si="0"/>
        <v>2</v>
      </c>
      <c r="H121" s="47"/>
    </row>
    <row r="122" spans="1:12" ht="16.5" customHeight="1" x14ac:dyDescent="0.25">
      <c r="A122" s="45">
        <v>5</v>
      </c>
      <c r="B122" s="45" t="str">
        <f t="shared" si="0"/>
        <v>C.29</v>
      </c>
      <c r="C122" s="632" t="str">
        <f t="shared" si="0"/>
        <v>Procedury projektowania i realizacji obiektów budowlanych</v>
      </c>
      <c r="D122" s="633"/>
      <c r="E122" s="45">
        <f t="shared" si="0"/>
        <v>15</v>
      </c>
      <c r="F122" s="46"/>
      <c r="G122" s="46">
        <f t="shared" si="0"/>
        <v>1</v>
      </c>
      <c r="H122" s="47"/>
    </row>
    <row r="123" spans="1:12" ht="13.5" customHeight="1" x14ac:dyDescent="0.25">
      <c r="A123" s="45">
        <v>6</v>
      </c>
      <c r="B123" s="45" t="str">
        <f t="shared" si="0"/>
        <v>C.30</v>
      </c>
      <c r="C123" s="632" t="str">
        <f t="shared" si="0"/>
        <v>Kosztorysowanie w budownictwie</v>
      </c>
      <c r="D123" s="633"/>
      <c r="E123" s="45">
        <f t="shared" si="0"/>
        <v>0</v>
      </c>
      <c r="F123" s="46">
        <f t="shared" si="0"/>
        <v>15</v>
      </c>
      <c r="G123" s="46">
        <f t="shared" si="0"/>
        <v>1</v>
      </c>
      <c r="H123" s="47"/>
    </row>
    <row r="124" spans="1:12" ht="39.6" x14ac:dyDescent="0.25">
      <c r="A124" s="45">
        <v>7</v>
      </c>
      <c r="B124" s="45" t="str">
        <f t="shared" si="0"/>
        <v>D1.1.3/D1.2.3</v>
      </c>
      <c r="C124" s="342" t="str">
        <f t="shared" si="0"/>
        <v>Organizacja i zarządzanie drogami i ruchem drogowym w miastach</v>
      </c>
      <c r="D124" s="342" t="str">
        <f t="shared" si="0"/>
        <v>Organizacja i zarządzanie drogami i ruchem drogowym na drogach zamiejskich</v>
      </c>
      <c r="E124" s="45">
        <f t="shared" si="0"/>
        <v>15</v>
      </c>
      <c r="F124" s="46">
        <f t="shared" si="0"/>
        <v>30</v>
      </c>
      <c r="G124" s="46">
        <f t="shared" si="0"/>
        <v>2</v>
      </c>
      <c r="H124" s="47"/>
    </row>
    <row r="125" spans="1:12" s="341" customFormat="1" ht="30" customHeight="1" x14ac:dyDescent="0.25">
      <c r="A125" s="45">
        <v>8</v>
      </c>
      <c r="B125" s="45" t="str">
        <f t="shared" ref="B125:G125" si="1">B103</f>
        <v>D1.1.4/D1.2.4</v>
      </c>
      <c r="C125" s="342" t="str">
        <f t="shared" si="1"/>
        <v>Inżynieria drogowego ruchu miejskiego</v>
      </c>
      <c r="D125" s="342" t="str">
        <f t="shared" si="1"/>
        <v>Inżynieria drogowego ruchu zamiejskiego</v>
      </c>
      <c r="E125" s="45">
        <f t="shared" si="1"/>
        <v>15</v>
      </c>
      <c r="F125" s="46">
        <f t="shared" si="1"/>
        <v>15</v>
      </c>
      <c r="G125" s="46">
        <f t="shared" si="1"/>
        <v>2</v>
      </c>
      <c r="H125" s="47"/>
    </row>
    <row r="126" spans="1:12" s="341" customFormat="1" ht="16.5" customHeight="1" x14ac:dyDescent="0.25">
      <c r="A126" s="45">
        <v>9</v>
      </c>
      <c r="B126" s="45" t="str">
        <f t="shared" ref="B126:G126" si="2">B104</f>
        <v>D2.1.2/D2.2.2</v>
      </c>
      <c r="C126" s="342" t="str">
        <f t="shared" si="2"/>
        <v>Pomiary inżynierskie</v>
      </c>
      <c r="D126" s="342" t="str">
        <f t="shared" si="2"/>
        <v>Geodezja inżynieryjna</v>
      </c>
      <c r="E126" s="45">
        <f t="shared" si="2"/>
        <v>15</v>
      </c>
      <c r="F126" s="46">
        <f t="shared" si="2"/>
        <v>15</v>
      </c>
      <c r="G126" s="46">
        <f t="shared" si="2"/>
        <v>2</v>
      </c>
      <c r="H126" s="47"/>
    </row>
    <row r="127" spans="1:12" s="341" customFormat="1" ht="27" customHeight="1" x14ac:dyDescent="0.25">
      <c r="A127" s="45">
        <v>10</v>
      </c>
      <c r="B127" s="45" t="str">
        <f t="shared" ref="B127:G127" si="3">B105</f>
        <v>D.2.1.3/D2.2.3</v>
      </c>
      <c r="C127" s="342" t="str">
        <f t="shared" si="3"/>
        <v xml:space="preserve">Eksploatacja obiektów budowlanych </v>
      </c>
      <c r="D127" s="342" t="str">
        <f t="shared" si="3"/>
        <v>Utrzymanie obiektów budowlanych</v>
      </c>
      <c r="E127" s="45">
        <f t="shared" si="3"/>
        <v>15</v>
      </c>
      <c r="F127" s="46"/>
      <c r="G127" s="46">
        <f t="shared" si="3"/>
        <v>2</v>
      </c>
      <c r="H127" s="47"/>
    </row>
    <row r="128" spans="1:12" ht="16.5" customHeight="1" x14ac:dyDescent="0.25">
      <c r="A128" s="58">
        <v>11</v>
      </c>
      <c r="B128" s="45" t="str">
        <f t="shared" ref="B128:G128" si="4">B106</f>
        <v>D.2.1.5/D.2.2.5</v>
      </c>
      <c r="C128" s="342" t="str">
        <f t="shared" si="4"/>
        <v>Konstrukcje metalowe - obiekty</v>
      </c>
      <c r="D128" s="342" t="str">
        <f t="shared" si="4"/>
        <v>Kubaturowe konstrukcje stalowe</v>
      </c>
      <c r="E128" s="45">
        <f t="shared" si="4"/>
        <v>15</v>
      </c>
      <c r="F128" s="46">
        <f t="shared" si="4"/>
        <v>30</v>
      </c>
      <c r="G128" s="46">
        <f t="shared" si="4"/>
        <v>3</v>
      </c>
      <c r="H128" s="47"/>
    </row>
    <row r="129" spans="1:8" x14ac:dyDescent="0.25">
      <c r="A129" s="45">
        <v>12</v>
      </c>
      <c r="B129" s="48" t="s">
        <v>207</v>
      </c>
      <c r="C129" s="632" t="str">
        <f>'st stacj I st plan VIII'!B344</f>
        <v>Komputerowe wspomaganie projektowania</v>
      </c>
      <c r="D129" s="633"/>
      <c r="E129" s="48"/>
      <c r="F129" s="49">
        <f>SUM('st stacj I st plan VIII'!AG344:AI344)</f>
        <v>30</v>
      </c>
      <c r="G129" s="49">
        <v>3</v>
      </c>
      <c r="H129" s="50"/>
    </row>
    <row r="130" spans="1:8" x14ac:dyDescent="0.25">
      <c r="A130" s="45">
        <v>13</v>
      </c>
      <c r="B130" s="48" t="s">
        <v>212</v>
      </c>
      <c r="C130" s="632" t="str">
        <f>'st stacj I st plan VIII'!B345</f>
        <v>Żelbetowe obiekty przemysłowe</v>
      </c>
      <c r="D130" s="633"/>
      <c r="E130" s="48">
        <f>'st stacj I st plan VIII'!AF345</f>
        <v>30</v>
      </c>
      <c r="F130" s="49"/>
      <c r="G130" s="49">
        <v>2</v>
      </c>
      <c r="H130" s="50"/>
    </row>
    <row r="131" spans="1:8" x14ac:dyDescent="0.25">
      <c r="A131" s="45">
        <v>14</v>
      </c>
      <c r="B131" s="48" t="s">
        <v>208</v>
      </c>
      <c r="C131" s="632" t="str">
        <f>'st stacj I st plan VIII'!B347</f>
        <v>Podstawy mostownictwa</v>
      </c>
      <c r="D131" s="633"/>
      <c r="E131" s="48">
        <f>'st stacj I st plan VIII'!AF347</f>
        <v>15</v>
      </c>
      <c r="F131" s="49"/>
      <c r="G131" s="49">
        <v>3</v>
      </c>
      <c r="H131" s="50"/>
    </row>
    <row r="132" spans="1:8" x14ac:dyDescent="0.25">
      <c r="A132" s="45">
        <v>15</v>
      </c>
      <c r="B132" s="45" t="s">
        <v>337</v>
      </c>
      <c r="C132" s="345" t="s">
        <v>198</v>
      </c>
      <c r="D132" s="343"/>
      <c r="E132" s="45"/>
      <c r="F132" s="46"/>
      <c r="G132" s="46">
        <v>2</v>
      </c>
      <c r="H132" s="47"/>
    </row>
    <row r="133" spans="1:8" x14ac:dyDescent="0.25">
      <c r="A133" s="625" t="s">
        <v>163</v>
      </c>
      <c r="B133" s="634"/>
      <c r="C133" s="634"/>
      <c r="D133" s="634"/>
      <c r="E133" s="634"/>
      <c r="F133" s="626"/>
      <c r="G133" s="21">
        <f>SUM(G118:G132)</f>
        <v>30</v>
      </c>
      <c r="H133" s="26"/>
    </row>
    <row r="135" spans="1:8" x14ac:dyDescent="0.25">
      <c r="A135" s="629" t="s">
        <v>227</v>
      </c>
      <c r="B135" s="629"/>
      <c r="C135" s="629"/>
      <c r="D135" s="629"/>
      <c r="E135" s="629"/>
      <c r="F135" s="25"/>
      <c r="G135" s="25"/>
      <c r="H135" s="25"/>
    </row>
    <row r="136" spans="1:8" x14ac:dyDescent="0.25">
      <c r="A136" s="13"/>
      <c r="B136" s="13" t="s">
        <v>141</v>
      </c>
      <c r="C136" s="15"/>
      <c r="D136" s="16"/>
      <c r="E136" s="627" t="s">
        <v>142</v>
      </c>
      <c r="F136" s="628"/>
      <c r="G136" s="13" t="s">
        <v>143</v>
      </c>
      <c r="H136" s="14"/>
    </row>
    <row r="137" spans="1:8" x14ac:dyDescent="0.25">
      <c r="A137" s="13" t="s">
        <v>144</v>
      </c>
      <c r="B137" s="13" t="s">
        <v>145</v>
      </c>
      <c r="C137" s="627" t="s">
        <v>146</v>
      </c>
      <c r="D137" s="628"/>
      <c r="E137" s="627" t="s">
        <v>255</v>
      </c>
      <c r="F137" s="628"/>
      <c r="G137" s="13" t="s">
        <v>147</v>
      </c>
      <c r="H137" s="14" t="s">
        <v>148</v>
      </c>
    </row>
    <row r="138" spans="1:8" x14ac:dyDescent="0.25">
      <c r="A138" s="17"/>
      <c r="B138" s="17" t="s">
        <v>164</v>
      </c>
      <c r="C138" s="17"/>
      <c r="D138" s="19"/>
      <c r="E138" s="20" t="s">
        <v>150</v>
      </c>
      <c r="F138" s="20" t="s">
        <v>151</v>
      </c>
      <c r="G138" s="17" t="s">
        <v>152</v>
      </c>
      <c r="H138" s="18"/>
    </row>
    <row r="139" spans="1:8" x14ac:dyDescent="0.25">
      <c r="A139" s="39" t="s">
        <v>192</v>
      </c>
      <c r="B139" s="24"/>
      <c r="C139" s="24"/>
      <c r="D139" s="24"/>
      <c r="E139" s="24"/>
      <c r="F139" s="24"/>
      <c r="G139" s="24"/>
      <c r="H139" s="43"/>
    </row>
    <row r="140" spans="1:8" x14ac:dyDescent="0.25">
      <c r="A140" s="17">
        <f t="shared" ref="A140:C146" si="5">A96</f>
        <v>1</v>
      </c>
      <c r="B140" s="17" t="str">
        <f t="shared" si="5"/>
        <v>A.1</v>
      </c>
      <c r="C140" s="625" t="str">
        <f t="shared" si="5"/>
        <v>Język obcy 3)</v>
      </c>
      <c r="D140" s="626"/>
      <c r="E140" s="17"/>
      <c r="F140" s="18">
        <f t="shared" ref="F140:G145" si="6">F96</f>
        <v>30</v>
      </c>
      <c r="G140" s="18">
        <f t="shared" si="6"/>
        <v>1</v>
      </c>
      <c r="H140" s="38"/>
    </row>
    <row r="141" spans="1:8" x14ac:dyDescent="0.25">
      <c r="A141" s="45">
        <f t="shared" si="5"/>
        <v>2</v>
      </c>
      <c r="B141" s="45" t="str">
        <f t="shared" si="5"/>
        <v>C.10</v>
      </c>
      <c r="C141" s="632" t="str">
        <f t="shared" si="5"/>
        <v>Wytrzymałość materiałów II</v>
      </c>
      <c r="D141" s="633"/>
      <c r="E141" s="45">
        <f t="shared" ref="E141:E145" si="7">E97</f>
        <v>15</v>
      </c>
      <c r="F141" s="46">
        <f t="shared" si="6"/>
        <v>15</v>
      </c>
      <c r="G141" s="46">
        <f t="shared" si="6"/>
        <v>2</v>
      </c>
      <c r="H141" s="47"/>
    </row>
    <row r="142" spans="1:8" ht="15" customHeight="1" x14ac:dyDescent="0.25">
      <c r="A142" s="45">
        <f t="shared" si="5"/>
        <v>3</v>
      </c>
      <c r="B142" s="45" t="str">
        <f t="shared" si="5"/>
        <v>C.24</v>
      </c>
      <c r="C142" s="632" t="str">
        <f t="shared" si="5"/>
        <v>Elementy charakterystyki energetycznej budynków</v>
      </c>
      <c r="D142" s="633"/>
      <c r="E142" s="45">
        <f t="shared" si="7"/>
        <v>15</v>
      </c>
      <c r="F142" s="46">
        <f t="shared" si="6"/>
        <v>15</v>
      </c>
      <c r="G142" s="46">
        <f t="shared" si="6"/>
        <v>2</v>
      </c>
      <c r="H142" s="47"/>
    </row>
    <row r="143" spans="1:8" ht="15.75" customHeight="1" x14ac:dyDescent="0.25">
      <c r="A143" s="45">
        <f t="shared" si="5"/>
        <v>4</v>
      </c>
      <c r="B143" s="45" t="str">
        <f t="shared" si="5"/>
        <v>C.27</v>
      </c>
      <c r="C143" s="632" t="str">
        <f t="shared" si="5"/>
        <v>Organizacja robót budowlanych</v>
      </c>
      <c r="D143" s="633"/>
      <c r="E143" s="45">
        <f t="shared" si="7"/>
        <v>15</v>
      </c>
      <c r="F143" s="46">
        <f t="shared" si="6"/>
        <v>15</v>
      </c>
      <c r="G143" s="46">
        <f t="shared" si="6"/>
        <v>2</v>
      </c>
      <c r="H143" s="47"/>
    </row>
    <row r="144" spans="1:8" ht="15" customHeight="1" x14ac:dyDescent="0.25">
      <c r="A144" s="45">
        <f t="shared" si="5"/>
        <v>5</v>
      </c>
      <c r="B144" s="45" t="str">
        <f t="shared" si="5"/>
        <v>C.29</v>
      </c>
      <c r="C144" s="632" t="str">
        <f t="shared" si="5"/>
        <v>Procedury projektowania i realizacji obiektów budowlanych</v>
      </c>
      <c r="D144" s="633"/>
      <c r="E144" s="45">
        <f t="shared" si="7"/>
        <v>15</v>
      </c>
      <c r="F144" s="46">
        <f t="shared" si="6"/>
        <v>0</v>
      </c>
      <c r="G144" s="46">
        <f t="shared" si="6"/>
        <v>1</v>
      </c>
      <c r="H144" s="47"/>
    </row>
    <row r="145" spans="1:8" ht="14.25" customHeight="1" x14ac:dyDescent="0.25">
      <c r="A145" s="45">
        <f t="shared" si="5"/>
        <v>6</v>
      </c>
      <c r="B145" s="45" t="str">
        <f t="shared" si="5"/>
        <v>C.30</v>
      </c>
      <c r="C145" s="632" t="str">
        <f t="shared" si="5"/>
        <v>Kosztorysowanie w budownictwie</v>
      </c>
      <c r="D145" s="633"/>
      <c r="E145" s="45">
        <f t="shared" si="7"/>
        <v>0</v>
      </c>
      <c r="F145" s="46">
        <f t="shared" si="6"/>
        <v>15</v>
      </c>
      <c r="G145" s="46">
        <f t="shared" si="6"/>
        <v>1</v>
      </c>
      <c r="H145" s="47"/>
    </row>
    <row r="146" spans="1:8" ht="39.6" x14ac:dyDescent="0.25">
      <c r="A146" s="45">
        <f t="shared" si="5"/>
        <v>7</v>
      </c>
      <c r="B146" s="45" t="str">
        <f t="shared" ref="B146:G146" si="8">B124</f>
        <v>D1.1.3/D1.2.3</v>
      </c>
      <c r="C146" s="342" t="str">
        <f t="shared" si="8"/>
        <v>Organizacja i zarządzanie drogami i ruchem drogowym w miastach</v>
      </c>
      <c r="D146" s="342" t="str">
        <f t="shared" si="8"/>
        <v>Organizacja i zarządzanie drogami i ruchem drogowym na drogach zamiejskich</v>
      </c>
      <c r="E146" s="45">
        <f t="shared" si="8"/>
        <v>15</v>
      </c>
      <c r="F146" s="46">
        <f t="shared" si="8"/>
        <v>30</v>
      </c>
      <c r="G146" s="46">
        <f t="shared" si="8"/>
        <v>2</v>
      </c>
      <c r="H146" s="47"/>
    </row>
    <row r="147" spans="1:8" s="341" customFormat="1" ht="26.4" x14ac:dyDescent="0.25">
      <c r="A147" s="45">
        <v>8</v>
      </c>
      <c r="B147" s="45" t="str">
        <f t="shared" ref="B147:G147" si="9">B125</f>
        <v>D1.1.4/D1.2.4</v>
      </c>
      <c r="C147" s="342" t="str">
        <f t="shared" si="9"/>
        <v>Inżynieria drogowego ruchu miejskiego</v>
      </c>
      <c r="D147" s="342" t="str">
        <f t="shared" si="9"/>
        <v>Inżynieria drogowego ruchu zamiejskiego</v>
      </c>
      <c r="E147" s="45">
        <f t="shared" si="9"/>
        <v>15</v>
      </c>
      <c r="F147" s="46">
        <f t="shared" si="9"/>
        <v>15</v>
      </c>
      <c r="G147" s="46">
        <f t="shared" si="9"/>
        <v>2</v>
      </c>
      <c r="H147" s="47"/>
    </row>
    <row r="148" spans="1:8" s="341" customFormat="1" x14ac:dyDescent="0.25">
      <c r="A148" s="45">
        <v>9</v>
      </c>
      <c r="B148" s="45" t="str">
        <f t="shared" ref="B148:G148" si="10">B126</f>
        <v>D2.1.2/D2.2.2</v>
      </c>
      <c r="C148" s="342" t="str">
        <f t="shared" si="10"/>
        <v>Pomiary inżynierskie</v>
      </c>
      <c r="D148" s="342" t="str">
        <f t="shared" si="10"/>
        <v>Geodezja inżynieryjna</v>
      </c>
      <c r="E148" s="45">
        <f t="shared" si="10"/>
        <v>15</v>
      </c>
      <c r="F148" s="46">
        <f t="shared" si="10"/>
        <v>15</v>
      </c>
      <c r="G148" s="46">
        <f t="shared" si="10"/>
        <v>2</v>
      </c>
      <c r="H148" s="47"/>
    </row>
    <row r="149" spans="1:8" s="341" customFormat="1" ht="26.4" x14ac:dyDescent="0.25">
      <c r="A149" s="45">
        <v>10</v>
      </c>
      <c r="B149" s="45" t="str">
        <f t="shared" ref="B149:G149" si="11">B127</f>
        <v>D.2.1.3/D2.2.3</v>
      </c>
      <c r="C149" s="342" t="str">
        <f t="shared" si="11"/>
        <v xml:space="preserve">Eksploatacja obiektów budowlanych </v>
      </c>
      <c r="D149" s="342" t="str">
        <f t="shared" si="11"/>
        <v>Utrzymanie obiektów budowlanych</v>
      </c>
      <c r="E149" s="45">
        <f t="shared" si="11"/>
        <v>15</v>
      </c>
      <c r="F149" s="46"/>
      <c r="G149" s="46">
        <f t="shared" si="11"/>
        <v>2</v>
      </c>
      <c r="H149" s="47"/>
    </row>
    <row r="150" spans="1:8" ht="15.75" customHeight="1" x14ac:dyDescent="0.25">
      <c r="A150" s="58">
        <v>11</v>
      </c>
      <c r="B150" s="45" t="str">
        <f t="shared" ref="B150:G150" si="12">B128</f>
        <v>D.2.1.5/D.2.2.5</v>
      </c>
      <c r="C150" s="342" t="str">
        <f t="shared" si="12"/>
        <v>Konstrukcje metalowe - obiekty</v>
      </c>
      <c r="D150" s="342" t="str">
        <f t="shared" si="12"/>
        <v>Kubaturowe konstrukcje stalowe</v>
      </c>
      <c r="E150" s="45">
        <f t="shared" si="12"/>
        <v>15</v>
      </c>
      <c r="F150" s="46">
        <f t="shared" si="12"/>
        <v>30</v>
      </c>
      <c r="G150" s="46">
        <f t="shared" si="12"/>
        <v>3</v>
      </c>
      <c r="H150" s="47"/>
    </row>
    <row r="151" spans="1:8" x14ac:dyDescent="0.25">
      <c r="A151" s="45">
        <v>12</v>
      </c>
      <c r="B151" s="48" t="s">
        <v>214</v>
      </c>
      <c r="C151" s="632" t="str">
        <f>'st stacj I st plan VIII'!B390</f>
        <v>Projektowanie cieplne budynków NZEB</v>
      </c>
      <c r="D151" s="633"/>
      <c r="E151" s="48">
        <f>'st stacj I st plan VIII'!AF390</f>
        <v>15</v>
      </c>
      <c r="F151" s="49">
        <f>SUM('st stacj I st plan VIII'!AG390:AI390)</f>
        <v>30</v>
      </c>
      <c r="G151" s="49">
        <v>4</v>
      </c>
      <c r="H151" s="50"/>
    </row>
    <row r="152" spans="1:8" x14ac:dyDescent="0.25">
      <c r="A152" s="45">
        <v>13</v>
      </c>
      <c r="B152" s="48" t="s">
        <v>215</v>
      </c>
      <c r="C152" s="632" t="str">
        <f>'st stacj I st plan VIII'!B391</f>
        <v>Wyroby i systemy ochrony cieplnej i przeciwwilgociowej</v>
      </c>
      <c r="D152" s="633"/>
      <c r="E152" s="48">
        <f>'st stacj I st plan VIII'!AF391</f>
        <v>15</v>
      </c>
      <c r="F152" s="49">
        <v>15</v>
      </c>
      <c r="G152" s="49">
        <v>2</v>
      </c>
      <c r="H152" s="50"/>
    </row>
    <row r="153" spans="1:8" x14ac:dyDescent="0.25">
      <c r="A153" s="45">
        <v>14</v>
      </c>
      <c r="B153" s="48" t="s">
        <v>217</v>
      </c>
      <c r="C153" s="632" t="str">
        <f>'st stacj I st plan VIII'!B392</f>
        <v>Metody doświadczalne w fizyce budowli</v>
      </c>
      <c r="D153" s="633"/>
      <c r="E153" s="48"/>
      <c r="F153" s="49">
        <f>SUM('st stacj I st plan VIII'!AG392:AI392)</f>
        <v>15</v>
      </c>
      <c r="G153" s="52">
        <v>2</v>
      </c>
      <c r="H153" s="50"/>
    </row>
    <row r="154" spans="1:8" x14ac:dyDescent="0.25">
      <c r="A154" s="45">
        <v>15</v>
      </c>
      <c r="B154" s="45" t="s">
        <v>337</v>
      </c>
      <c r="C154" s="345" t="str">
        <f>C110</f>
        <v>Praktyka przeddyplomowa (4 tygodnie)</v>
      </c>
      <c r="D154" s="343"/>
      <c r="E154" s="45"/>
      <c r="F154" s="46"/>
      <c r="G154" s="46">
        <f>G110</f>
        <v>2</v>
      </c>
      <c r="H154" s="47"/>
    </row>
    <row r="155" spans="1:8" x14ac:dyDescent="0.25">
      <c r="A155" s="625" t="s">
        <v>163</v>
      </c>
      <c r="B155" s="634"/>
      <c r="C155" s="634"/>
      <c r="D155" s="634"/>
      <c r="E155" s="634"/>
      <c r="F155" s="626"/>
      <c r="G155" s="21">
        <f>SUM(G140:G154)</f>
        <v>30</v>
      </c>
      <c r="H155" s="26"/>
    </row>
    <row r="157" spans="1:8" x14ac:dyDescent="0.25">
      <c r="A157" s="629" t="s">
        <v>225</v>
      </c>
      <c r="B157" s="629"/>
      <c r="C157" s="629"/>
      <c r="D157" s="629"/>
      <c r="E157" s="629"/>
      <c r="F157" s="25"/>
      <c r="G157" s="25"/>
      <c r="H157" s="25"/>
    </row>
    <row r="158" spans="1:8" x14ac:dyDescent="0.25">
      <c r="A158" s="13"/>
      <c r="B158" s="13" t="s">
        <v>141</v>
      </c>
      <c r="C158" s="15"/>
      <c r="D158" s="16"/>
      <c r="E158" s="627" t="s">
        <v>142</v>
      </c>
      <c r="F158" s="628"/>
      <c r="G158" s="13" t="s">
        <v>143</v>
      </c>
      <c r="H158" s="14"/>
    </row>
    <row r="159" spans="1:8" x14ac:dyDescent="0.25">
      <c r="A159" s="13" t="s">
        <v>144</v>
      </c>
      <c r="B159" s="13" t="s">
        <v>145</v>
      </c>
      <c r="C159" s="627" t="s">
        <v>146</v>
      </c>
      <c r="D159" s="628"/>
      <c r="E159" s="627" t="s">
        <v>255</v>
      </c>
      <c r="F159" s="628"/>
      <c r="G159" s="13" t="s">
        <v>147</v>
      </c>
      <c r="H159" s="14" t="s">
        <v>148</v>
      </c>
    </row>
    <row r="160" spans="1:8" x14ac:dyDescent="0.25">
      <c r="A160" s="17"/>
      <c r="B160" s="17" t="s">
        <v>164</v>
      </c>
      <c r="C160" s="17"/>
      <c r="D160" s="19"/>
      <c r="E160" s="20" t="s">
        <v>150</v>
      </c>
      <c r="F160" s="20" t="s">
        <v>151</v>
      </c>
      <c r="G160" s="17" t="s">
        <v>152</v>
      </c>
      <c r="H160" s="18"/>
    </row>
    <row r="161" spans="1:10" x14ac:dyDescent="0.25">
      <c r="A161" s="39" t="s">
        <v>193</v>
      </c>
      <c r="B161" s="24"/>
      <c r="C161" s="24"/>
      <c r="D161" s="24"/>
      <c r="E161" s="24"/>
      <c r="F161" s="24"/>
      <c r="G161" s="24"/>
      <c r="H161" s="43"/>
    </row>
    <row r="162" spans="1:10" x14ac:dyDescent="0.25">
      <c r="A162" s="17">
        <v>1</v>
      </c>
      <c r="B162" s="17" t="s">
        <v>176</v>
      </c>
      <c r="C162" s="630" t="str">
        <f>'st stacj I st plan VIII'!B45</f>
        <v>Psychospołeczne aspekty sukcesu zawodowego</v>
      </c>
      <c r="D162" s="631"/>
      <c r="E162" s="358">
        <f>'st stacj I st plan VIII'!AJ45</f>
        <v>15</v>
      </c>
      <c r="F162" s="18"/>
      <c r="G162" s="18">
        <v>1</v>
      </c>
      <c r="H162" s="38"/>
    </row>
    <row r="163" spans="1:10" x14ac:dyDescent="0.25">
      <c r="A163" s="20">
        <v>2</v>
      </c>
      <c r="B163" s="20" t="s">
        <v>351</v>
      </c>
      <c r="C163" s="630" t="str">
        <f>'st stacj I st plan VIII'!B47</f>
        <v>Prawo w budownictwie</v>
      </c>
      <c r="D163" s="631"/>
      <c r="E163" s="20">
        <f>'st stacj I st plan VIII'!AJ47</f>
        <v>15</v>
      </c>
      <c r="F163" s="21"/>
      <c r="G163" s="21">
        <v>2</v>
      </c>
      <c r="H163" s="26"/>
      <c r="J163" s="645"/>
    </row>
    <row r="164" spans="1:10" x14ac:dyDescent="0.25">
      <c r="A164" s="20">
        <v>3</v>
      </c>
      <c r="B164" s="20" t="s">
        <v>177</v>
      </c>
      <c r="C164" s="630" t="str">
        <f>'st stacj I st plan VIII'!B48</f>
        <v>Podstawy przedsiębiorczości</v>
      </c>
      <c r="D164" s="631"/>
      <c r="E164" s="359">
        <f>'st stacj I st plan VIII'!AJ48</f>
        <v>15</v>
      </c>
      <c r="F164" s="21"/>
      <c r="G164" s="21">
        <v>1</v>
      </c>
      <c r="H164" s="26"/>
      <c r="J164" s="645"/>
    </row>
    <row r="165" spans="1:10" x14ac:dyDescent="0.25">
      <c r="A165" s="20">
        <v>4</v>
      </c>
      <c r="B165" s="20" t="s">
        <v>206</v>
      </c>
      <c r="C165" s="625" t="str">
        <f>'st stacj I st plan VIII'!B301</f>
        <v>Inżynieria ruchu drogowego II</v>
      </c>
      <c r="D165" s="626"/>
      <c r="E165" s="359">
        <f>'st stacj I st plan VIII'!AJ301</f>
        <v>15</v>
      </c>
      <c r="F165" s="21">
        <f>SUM('st stacj I st plan VIII'!AK301:AM301)</f>
        <v>15</v>
      </c>
      <c r="G165" s="59">
        <v>2</v>
      </c>
      <c r="H165" s="26"/>
    </row>
    <row r="166" spans="1:10" x14ac:dyDescent="0.25">
      <c r="A166" s="20">
        <v>5</v>
      </c>
      <c r="B166" s="32" t="s">
        <v>211</v>
      </c>
      <c r="C166" s="625" t="s">
        <v>92</v>
      </c>
      <c r="D166" s="626"/>
      <c r="E166" s="32"/>
      <c r="F166" s="33">
        <f>SUM('st stacj I st plan VIII'!AK302:AM302)</f>
        <v>30</v>
      </c>
      <c r="G166" s="33">
        <v>9</v>
      </c>
      <c r="H166" s="41"/>
    </row>
    <row r="167" spans="1:10" x14ac:dyDescent="0.25">
      <c r="A167" s="20">
        <v>6</v>
      </c>
      <c r="B167" s="20"/>
      <c r="C167" s="625" t="s">
        <v>210</v>
      </c>
      <c r="D167" s="626"/>
      <c r="E167" s="20"/>
      <c r="F167" s="21"/>
      <c r="G167" s="21">
        <v>15</v>
      </c>
      <c r="H167" s="26"/>
    </row>
    <row r="168" spans="1:10" x14ac:dyDescent="0.25">
      <c r="A168" s="625" t="s">
        <v>163</v>
      </c>
      <c r="B168" s="634"/>
      <c r="C168" s="634"/>
      <c r="D168" s="634"/>
      <c r="E168" s="634"/>
      <c r="F168" s="626"/>
      <c r="G168" s="21">
        <f>SUM(G162:G167)</f>
        <v>30</v>
      </c>
      <c r="H168" s="26"/>
    </row>
    <row r="170" spans="1:10" x14ac:dyDescent="0.25">
      <c r="A170" s="629" t="s">
        <v>226</v>
      </c>
      <c r="B170" s="629"/>
      <c r="C170" s="629"/>
      <c r="D170" s="629"/>
      <c r="E170" s="629"/>
      <c r="F170" s="25"/>
      <c r="G170" s="25"/>
      <c r="H170" s="25"/>
    </row>
    <row r="171" spans="1:10" x14ac:dyDescent="0.25">
      <c r="A171" s="13"/>
      <c r="B171" s="13" t="s">
        <v>141</v>
      </c>
      <c r="C171" s="15"/>
      <c r="D171" s="16"/>
      <c r="E171" s="627" t="s">
        <v>142</v>
      </c>
      <c r="F171" s="628"/>
      <c r="G171" s="13" t="s">
        <v>143</v>
      </c>
      <c r="H171" s="14"/>
    </row>
    <row r="172" spans="1:10" x14ac:dyDescent="0.25">
      <c r="A172" s="13" t="s">
        <v>144</v>
      </c>
      <c r="B172" s="13" t="s">
        <v>145</v>
      </c>
      <c r="C172" s="627" t="s">
        <v>146</v>
      </c>
      <c r="D172" s="628"/>
      <c r="E172" s="627" t="s">
        <v>255</v>
      </c>
      <c r="F172" s="628"/>
      <c r="G172" s="13" t="s">
        <v>147</v>
      </c>
      <c r="H172" s="14" t="s">
        <v>148</v>
      </c>
    </row>
    <row r="173" spans="1:10" x14ac:dyDescent="0.25">
      <c r="A173" s="17"/>
      <c r="B173" s="17" t="s">
        <v>164</v>
      </c>
      <c r="C173" s="17"/>
      <c r="D173" s="19"/>
      <c r="E173" s="20" t="s">
        <v>150</v>
      </c>
      <c r="F173" s="20" t="s">
        <v>151</v>
      </c>
      <c r="G173" s="17" t="s">
        <v>152</v>
      </c>
      <c r="H173" s="18"/>
    </row>
    <row r="174" spans="1:10" x14ac:dyDescent="0.25">
      <c r="A174" s="39" t="s">
        <v>193</v>
      </c>
      <c r="B174" s="24"/>
      <c r="C174" s="24"/>
      <c r="D174" s="24"/>
      <c r="E174" s="24"/>
      <c r="F174" s="24"/>
      <c r="G174" s="24"/>
      <c r="H174" s="43"/>
    </row>
    <row r="175" spans="1:10" x14ac:dyDescent="0.25">
      <c r="A175" s="17">
        <v>1</v>
      </c>
      <c r="B175" s="17" t="s">
        <v>176</v>
      </c>
      <c r="C175" s="630" t="str">
        <f>C162</f>
        <v>Psychospołeczne aspekty sukcesu zawodowego</v>
      </c>
      <c r="D175" s="631"/>
      <c r="E175" s="358">
        <f>E162</f>
        <v>15</v>
      </c>
      <c r="F175" s="18"/>
      <c r="G175" s="18">
        <f>G162</f>
        <v>1</v>
      </c>
      <c r="H175" s="38"/>
    </row>
    <row r="176" spans="1:10" x14ac:dyDescent="0.25">
      <c r="A176" s="20">
        <v>2</v>
      </c>
      <c r="B176" s="20" t="s">
        <v>351</v>
      </c>
      <c r="C176" s="630" t="str">
        <f t="shared" ref="C176:C177" si="13">C163</f>
        <v>Prawo w budownictwie</v>
      </c>
      <c r="D176" s="631"/>
      <c r="E176" s="358">
        <f t="shared" ref="E176:G176" si="14">E163</f>
        <v>15</v>
      </c>
      <c r="F176" s="18"/>
      <c r="G176" s="18">
        <f t="shared" si="14"/>
        <v>2</v>
      </c>
      <c r="H176" s="26"/>
    </row>
    <row r="177" spans="1:8" x14ac:dyDescent="0.25">
      <c r="A177" s="20">
        <v>3</v>
      </c>
      <c r="B177" s="20" t="s">
        <v>177</v>
      </c>
      <c r="C177" s="630" t="str">
        <f t="shared" si="13"/>
        <v>Podstawy przedsiębiorczości</v>
      </c>
      <c r="D177" s="631"/>
      <c r="E177" s="358">
        <f t="shared" ref="E177:G177" si="15">E164</f>
        <v>15</v>
      </c>
      <c r="F177" s="18"/>
      <c r="G177" s="18">
        <f t="shared" si="15"/>
        <v>1</v>
      </c>
      <c r="H177" s="26"/>
    </row>
    <row r="178" spans="1:8" x14ac:dyDescent="0.25">
      <c r="A178" s="20">
        <v>4</v>
      </c>
      <c r="B178" s="20" t="s">
        <v>213</v>
      </c>
      <c r="C178" s="625" t="str">
        <f>'st stacj I st plan VIII'!B346</f>
        <v>Stalowe obiekty przemysłowe</v>
      </c>
      <c r="D178" s="626"/>
      <c r="E178" s="360">
        <f>'st stacj I st plan VIII'!AJ346</f>
        <v>15</v>
      </c>
      <c r="F178" s="33">
        <f>SUM('st stacj I st plan VIII'!AK346:AM346)</f>
        <v>15</v>
      </c>
      <c r="G178" s="33">
        <v>2</v>
      </c>
      <c r="H178" s="41"/>
    </row>
    <row r="179" spans="1:8" x14ac:dyDescent="0.25">
      <c r="A179" s="20">
        <v>5</v>
      </c>
      <c r="B179" s="32" t="s">
        <v>209</v>
      </c>
      <c r="C179" s="625" t="s">
        <v>92</v>
      </c>
      <c r="D179" s="626"/>
      <c r="E179" s="32"/>
      <c r="F179" s="33">
        <f>SUM('st stacj I st plan VIII'!AK348:AM348)</f>
        <v>30</v>
      </c>
      <c r="G179" s="33">
        <v>9</v>
      </c>
      <c r="H179" s="41"/>
    </row>
    <row r="180" spans="1:8" x14ac:dyDescent="0.25">
      <c r="A180" s="20">
        <v>6</v>
      </c>
      <c r="B180" s="20"/>
      <c r="C180" s="625" t="s">
        <v>210</v>
      </c>
      <c r="D180" s="626"/>
      <c r="E180" s="20"/>
      <c r="F180" s="21"/>
      <c r="G180" s="21">
        <v>15</v>
      </c>
      <c r="H180" s="26"/>
    </row>
    <row r="181" spans="1:8" x14ac:dyDescent="0.25">
      <c r="A181" s="625" t="s">
        <v>163</v>
      </c>
      <c r="B181" s="634"/>
      <c r="C181" s="634"/>
      <c r="D181" s="634"/>
      <c r="E181" s="634"/>
      <c r="F181" s="626"/>
      <c r="G181" s="21">
        <f>SUM(G175:G180)</f>
        <v>30</v>
      </c>
      <c r="H181" s="26"/>
    </row>
    <row r="182" spans="1:8" x14ac:dyDescent="0.25">
      <c r="A182" s="30"/>
      <c r="B182" s="30"/>
      <c r="C182" s="30"/>
      <c r="D182" s="30"/>
      <c r="E182" s="30"/>
      <c r="F182" s="30"/>
      <c r="G182" s="30"/>
      <c r="H182" s="30"/>
    </row>
    <row r="183" spans="1:8" x14ac:dyDescent="0.25">
      <c r="A183" s="629" t="s">
        <v>227</v>
      </c>
      <c r="B183" s="629"/>
      <c r="C183" s="629"/>
      <c r="D183" s="629"/>
      <c r="E183" s="629"/>
      <c r="F183" s="25"/>
      <c r="G183" s="25"/>
      <c r="H183" s="25"/>
    </row>
    <row r="184" spans="1:8" x14ac:dyDescent="0.25">
      <c r="A184" s="13"/>
      <c r="B184" s="13" t="s">
        <v>141</v>
      </c>
      <c r="C184" s="15"/>
      <c r="D184" s="16"/>
      <c r="E184" s="627" t="s">
        <v>142</v>
      </c>
      <c r="F184" s="628"/>
      <c r="G184" s="13" t="s">
        <v>143</v>
      </c>
      <c r="H184" s="14"/>
    </row>
    <row r="185" spans="1:8" x14ac:dyDescent="0.25">
      <c r="A185" s="13" t="s">
        <v>144</v>
      </c>
      <c r="B185" s="13" t="s">
        <v>145</v>
      </c>
      <c r="C185" s="627" t="s">
        <v>146</v>
      </c>
      <c r="D185" s="628"/>
      <c r="E185" s="627" t="s">
        <v>255</v>
      </c>
      <c r="F185" s="628"/>
      <c r="G185" s="13" t="s">
        <v>147</v>
      </c>
      <c r="H185" s="14" t="s">
        <v>148</v>
      </c>
    </row>
    <row r="186" spans="1:8" x14ac:dyDescent="0.25">
      <c r="A186" s="17"/>
      <c r="B186" s="17" t="s">
        <v>164</v>
      </c>
      <c r="C186" s="17"/>
      <c r="D186" s="19"/>
      <c r="E186" s="20" t="s">
        <v>150</v>
      </c>
      <c r="F186" s="20" t="s">
        <v>151</v>
      </c>
      <c r="G186" s="17" t="s">
        <v>152</v>
      </c>
      <c r="H186" s="18"/>
    </row>
    <row r="187" spans="1:8" x14ac:dyDescent="0.25">
      <c r="A187" s="39" t="s">
        <v>193</v>
      </c>
      <c r="B187" s="24"/>
      <c r="C187" s="24"/>
      <c r="D187" s="24"/>
      <c r="E187" s="24"/>
      <c r="F187" s="24"/>
      <c r="G187" s="24"/>
      <c r="H187" s="43"/>
    </row>
    <row r="188" spans="1:8" x14ac:dyDescent="0.25">
      <c r="A188" s="17">
        <v>1</v>
      </c>
      <c r="B188" s="17" t="s">
        <v>176</v>
      </c>
      <c r="C188" s="630" t="str">
        <f>C175</f>
        <v>Psychospołeczne aspekty sukcesu zawodowego</v>
      </c>
      <c r="D188" s="631"/>
      <c r="E188" s="358">
        <f>E175</f>
        <v>15</v>
      </c>
      <c r="F188" s="18"/>
      <c r="G188" s="18">
        <f>G175</f>
        <v>1</v>
      </c>
      <c r="H188" s="38"/>
    </row>
    <row r="189" spans="1:8" x14ac:dyDescent="0.25">
      <c r="A189" s="17">
        <v>2</v>
      </c>
      <c r="B189" s="20" t="s">
        <v>351</v>
      </c>
      <c r="C189" s="630" t="str">
        <f t="shared" ref="C189:C190" si="16">C176</f>
        <v>Prawo w budownictwie</v>
      </c>
      <c r="D189" s="631"/>
      <c r="E189" s="358">
        <f t="shared" ref="E189:E190" si="17">E176</f>
        <v>15</v>
      </c>
      <c r="F189" s="18"/>
      <c r="G189" s="18">
        <f t="shared" ref="G189:G190" si="18">G176</f>
        <v>2</v>
      </c>
      <c r="H189" s="38"/>
    </row>
    <row r="190" spans="1:8" x14ac:dyDescent="0.25">
      <c r="A190" s="20">
        <v>3</v>
      </c>
      <c r="B190" s="20" t="s">
        <v>177</v>
      </c>
      <c r="C190" s="630" t="str">
        <f t="shared" si="16"/>
        <v>Podstawy przedsiębiorczości</v>
      </c>
      <c r="D190" s="631"/>
      <c r="E190" s="358">
        <f t="shared" si="17"/>
        <v>15</v>
      </c>
      <c r="F190" s="18"/>
      <c r="G190" s="18">
        <f t="shared" si="18"/>
        <v>1</v>
      </c>
      <c r="H190" s="26"/>
    </row>
    <row r="191" spans="1:8" x14ac:dyDescent="0.25">
      <c r="A191" s="20">
        <v>4</v>
      </c>
      <c r="B191" s="20" t="s">
        <v>216</v>
      </c>
      <c r="C191" s="625" t="str">
        <f>'st stacj I st plan VIII'!B393</f>
        <v>Systemy techniczne w budynkach NZEB</v>
      </c>
      <c r="D191" s="626"/>
      <c r="E191" s="359">
        <f>'st stacj I st plan VIII'!AJ393</f>
        <v>15</v>
      </c>
      <c r="F191" s="21"/>
      <c r="G191" s="21">
        <v>2</v>
      </c>
      <c r="H191" s="26"/>
    </row>
    <row r="192" spans="1:8" x14ac:dyDescent="0.25">
      <c r="A192" s="20">
        <v>5</v>
      </c>
      <c r="B192" s="32" t="s">
        <v>218</v>
      </c>
      <c r="C192" s="625" t="s">
        <v>92</v>
      </c>
      <c r="D192" s="626"/>
      <c r="E192" s="32"/>
      <c r="F192" s="33">
        <f>SUM('st stacj I st plan VIII'!AK394:AM394)</f>
        <v>30</v>
      </c>
      <c r="G192" s="33">
        <v>9</v>
      </c>
      <c r="H192" s="41"/>
    </row>
    <row r="193" spans="1:8" x14ac:dyDescent="0.25">
      <c r="A193" s="20">
        <v>6</v>
      </c>
      <c r="B193" s="20"/>
      <c r="C193" s="625" t="s">
        <v>210</v>
      </c>
      <c r="D193" s="626"/>
      <c r="E193" s="20"/>
      <c r="F193" s="21"/>
      <c r="G193" s="21">
        <v>15</v>
      </c>
      <c r="H193" s="26"/>
    </row>
    <row r="194" spans="1:8" x14ac:dyDescent="0.25">
      <c r="A194" s="625" t="s">
        <v>163</v>
      </c>
      <c r="B194" s="634"/>
      <c r="C194" s="634"/>
      <c r="D194" s="634"/>
      <c r="E194" s="634"/>
      <c r="F194" s="626"/>
      <c r="G194" s="21">
        <f>SUM(G188:G193)</f>
        <v>30</v>
      </c>
      <c r="H194" s="26"/>
    </row>
    <row r="195" spans="1:8" x14ac:dyDescent="0.25">
      <c r="A195" s="30"/>
      <c r="B195" s="30"/>
      <c r="C195" s="30"/>
      <c r="D195" s="30"/>
      <c r="E195" s="30"/>
      <c r="F195" s="30"/>
      <c r="G195" s="30"/>
      <c r="H195" s="30"/>
    </row>
    <row r="196" spans="1:8" x14ac:dyDescent="0.25">
      <c r="A196" s="30"/>
      <c r="B196" s="30"/>
      <c r="C196" s="30"/>
      <c r="D196" s="30"/>
      <c r="E196" s="30"/>
      <c r="F196" s="30"/>
      <c r="G196" s="30"/>
      <c r="H196" s="30"/>
    </row>
    <row r="197" spans="1:8" x14ac:dyDescent="0.25">
      <c r="A197" s="30"/>
      <c r="B197" s="30"/>
      <c r="C197" s="30"/>
      <c r="D197" s="30"/>
      <c r="E197" s="30"/>
      <c r="F197" s="30"/>
      <c r="G197" s="30"/>
      <c r="H197" s="30"/>
    </row>
    <row r="198" spans="1:8" x14ac:dyDescent="0.25">
      <c r="A198" s="30"/>
      <c r="B198" s="30"/>
      <c r="C198" s="30"/>
      <c r="D198" s="30"/>
      <c r="E198" s="30"/>
      <c r="F198" s="30"/>
      <c r="G198" s="30"/>
      <c r="H198" s="30"/>
    </row>
    <row r="199" spans="1:8" x14ac:dyDescent="0.25">
      <c r="A199" s="30"/>
      <c r="B199" s="30"/>
      <c r="C199" s="30"/>
      <c r="D199" s="30"/>
      <c r="E199" s="30"/>
      <c r="F199" s="30"/>
      <c r="G199" s="30"/>
      <c r="H199" s="30"/>
    </row>
    <row r="200" spans="1:8" x14ac:dyDescent="0.25">
      <c r="A200" s="30"/>
      <c r="B200" s="30"/>
      <c r="C200" s="30"/>
      <c r="D200" s="30"/>
      <c r="E200" s="30"/>
      <c r="F200" s="30"/>
      <c r="G200" s="30"/>
      <c r="H200" s="30"/>
    </row>
    <row r="201" spans="1:8" x14ac:dyDescent="0.25">
      <c r="A201" s="30"/>
      <c r="B201" s="30"/>
      <c r="C201" s="30"/>
      <c r="D201" s="30"/>
      <c r="E201" s="30"/>
      <c r="F201" s="30"/>
      <c r="G201" s="30"/>
      <c r="H201" s="30"/>
    </row>
    <row r="202" spans="1:8" x14ac:dyDescent="0.25">
      <c r="A202" s="30"/>
      <c r="B202" s="30"/>
      <c r="C202" s="30"/>
      <c r="D202" s="30"/>
      <c r="E202" s="30"/>
      <c r="F202" s="30"/>
      <c r="G202" s="30"/>
      <c r="H202" s="30"/>
    </row>
    <row r="203" spans="1:8" x14ac:dyDescent="0.25">
      <c r="A203" s="30"/>
      <c r="B203" s="30"/>
      <c r="C203" s="30"/>
      <c r="D203" s="30"/>
      <c r="E203" s="30"/>
      <c r="F203" s="30"/>
      <c r="G203" s="30"/>
      <c r="H203" s="30"/>
    </row>
    <row r="204" spans="1:8" x14ac:dyDescent="0.25">
      <c r="A204" s="30"/>
      <c r="B204" s="30"/>
      <c r="C204" s="30"/>
      <c r="D204" s="30"/>
      <c r="E204" s="30"/>
      <c r="F204" s="30"/>
      <c r="G204" s="30"/>
      <c r="H204" s="30"/>
    </row>
    <row r="205" spans="1:8" x14ac:dyDescent="0.25">
      <c r="A205" s="30"/>
      <c r="B205" s="30"/>
      <c r="C205" s="30"/>
      <c r="D205" s="30"/>
      <c r="E205" s="30"/>
      <c r="F205" s="30"/>
      <c r="G205" s="30"/>
      <c r="H205" s="30"/>
    </row>
    <row r="206" spans="1:8" x14ac:dyDescent="0.25">
      <c r="A206" s="30"/>
      <c r="B206" s="30"/>
      <c r="C206" s="30"/>
      <c r="D206" s="30"/>
      <c r="E206" s="30"/>
      <c r="F206" s="30"/>
      <c r="G206" s="30"/>
      <c r="H206" s="30"/>
    </row>
    <row r="207" spans="1:8" x14ac:dyDescent="0.25">
      <c r="A207" s="30"/>
      <c r="B207" s="30"/>
      <c r="C207" s="30"/>
      <c r="D207" s="30"/>
      <c r="E207" s="30"/>
      <c r="F207" s="30"/>
      <c r="G207" s="30"/>
      <c r="H207" s="30"/>
    </row>
    <row r="208" spans="1:8" x14ac:dyDescent="0.25">
      <c r="A208" s="30"/>
      <c r="B208" s="30"/>
      <c r="C208" s="30"/>
      <c r="D208" s="30"/>
      <c r="E208" s="30"/>
      <c r="F208" s="30"/>
      <c r="G208" s="30"/>
      <c r="H208" s="30"/>
    </row>
    <row r="209" spans="1:8" x14ac:dyDescent="0.25">
      <c r="A209" s="30"/>
      <c r="B209" s="30"/>
      <c r="C209" s="30"/>
      <c r="D209" s="30"/>
      <c r="E209" s="30"/>
      <c r="F209" s="30"/>
      <c r="G209" s="30"/>
      <c r="H209" s="30"/>
    </row>
    <row r="210" spans="1:8" x14ac:dyDescent="0.25">
      <c r="A210" s="30"/>
      <c r="B210" s="30"/>
      <c r="C210" s="30"/>
      <c r="D210" s="30"/>
      <c r="E210" s="30"/>
      <c r="F210" s="30"/>
      <c r="G210" s="30"/>
      <c r="H210" s="30"/>
    </row>
    <row r="211" spans="1:8" x14ac:dyDescent="0.25">
      <c r="A211" s="30"/>
      <c r="B211" s="30"/>
      <c r="C211" s="30"/>
      <c r="D211" s="30"/>
      <c r="E211" s="30"/>
      <c r="F211" s="30"/>
      <c r="G211" s="30"/>
      <c r="H211" s="30"/>
    </row>
    <row r="212" spans="1:8" x14ac:dyDescent="0.25">
      <c r="A212" s="30"/>
      <c r="B212" s="30"/>
      <c r="C212" s="30"/>
      <c r="D212" s="30"/>
      <c r="E212" s="30"/>
      <c r="F212" s="30"/>
      <c r="G212" s="30"/>
      <c r="H212" s="30"/>
    </row>
    <row r="213" spans="1:8" x14ac:dyDescent="0.25">
      <c r="A213" s="30"/>
      <c r="B213" s="30"/>
      <c r="C213" s="30"/>
      <c r="D213" s="30"/>
      <c r="E213" s="30"/>
      <c r="F213" s="30"/>
      <c r="G213" s="30"/>
      <c r="H213" s="30"/>
    </row>
    <row r="214" spans="1:8" x14ac:dyDescent="0.25">
      <c r="A214" s="30"/>
      <c r="B214" s="30"/>
      <c r="C214" s="30"/>
      <c r="D214" s="30"/>
      <c r="E214" s="30"/>
      <c r="F214" s="30"/>
      <c r="G214" s="30"/>
      <c r="H214" s="30"/>
    </row>
    <row r="215" spans="1:8" x14ac:dyDescent="0.25">
      <c r="A215" s="30"/>
      <c r="B215" s="30"/>
      <c r="C215" s="30"/>
      <c r="D215" s="30"/>
      <c r="E215" s="30"/>
      <c r="F215" s="30"/>
      <c r="G215" s="30"/>
      <c r="H215" s="30"/>
    </row>
    <row r="216" spans="1:8" x14ac:dyDescent="0.25">
      <c r="A216" s="30"/>
      <c r="B216" s="30"/>
      <c r="C216" s="30"/>
      <c r="D216" s="30"/>
      <c r="E216" s="30"/>
      <c r="F216" s="30"/>
      <c r="G216" s="30"/>
      <c r="H216" s="30"/>
    </row>
    <row r="217" spans="1:8" x14ac:dyDescent="0.25">
      <c r="A217" s="30"/>
      <c r="B217" s="30"/>
      <c r="C217" s="30"/>
      <c r="D217" s="30"/>
      <c r="E217" s="30"/>
      <c r="F217" s="30"/>
      <c r="G217" s="30"/>
      <c r="H217" s="30"/>
    </row>
    <row r="218" spans="1:8" x14ac:dyDescent="0.25">
      <c r="A218" s="30"/>
      <c r="B218" s="30"/>
      <c r="C218" s="30"/>
      <c r="D218" s="30"/>
      <c r="E218" s="30"/>
      <c r="F218" s="30"/>
      <c r="G218" s="30"/>
      <c r="H218" s="30"/>
    </row>
    <row r="219" spans="1:8" x14ac:dyDescent="0.25">
      <c r="A219" s="30"/>
      <c r="B219" s="30"/>
      <c r="C219" s="30"/>
      <c r="D219" s="30"/>
      <c r="E219" s="30"/>
      <c r="F219" s="30"/>
      <c r="G219" s="30"/>
      <c r="H219" s="30"/>
    </row>
    <row r="220" spans="1:8" x14ac:dyDescent="0.25">
      <c r="A220" s="30"/>
      <c r="B220" s="30"/>
      <c r="C220" s="30"/>
      <c r="D220" s="30"/>
      <c r="E220" s="30"/>
      <c r="F220" s="30"/>
      <c r="G220" s="30"/>
      <c r="H220" s="30"/>
    </row>
    <row r="221" spans="1:8" x14ac:dyDescent="0.25">
      <c r="A221" s="30"/>
      <c r="B221" s="30"/>
      <c r="C221" s="30"/>
      <c r="D221" s="30"/>
      <c r="E221" s="30"/>
      <c r="F221" s="30"/>
      <c r="G221" s="30"/>
      <c r="H221" s="30"/>
    </row>
    <row r="222" spans="1:8" x14ac:dyDescent="0.25">
      <c r="A222" s="30"/>
      <c r="B222" s="30"/>
      <c r="C222" s="30"/>
      <c r="D222" s="30"/>
      <c r="E222" s="30"/>
      <c r="F222" s="30"/>
      <c r="G222" s="30"/>
      <c r="H222" s="30"/>
    </row>
    <row r="223" spans="1:8" x14ac:dyDescent="0.25">
      <c r="A223" s="30"/>
      <c r="B223" s="30"/>
      <c r="C223" s="30"/>
      <c r="D223" s="30"/>
      <c r="E223" s="30"/>
      <c r="F223" s="30"/>
      <c r="G223" s="30"/>
      <c r="H223" s="30"/>
    </row>
    <row r="224" spans="1:8" x14ac:dyDescent="0.25">
      <c r="A224" s="30"/>
      <c r="B224" s="30"/>
      <c r="C224" s="30"/>
      <c r="D224" s="30"/>
      <c r="E224" s="30"/>
      <c r="F224" s="30"/>
      <c r="G224" s="30"/>
      <c r="H224" s="30"/>
    </row>
    <row r="225" spans="1:8" x14ac:dyDescent="0.25">
      <c r="A225" s="30"/>
      <c r="B225" s="30"/>
      <c r="C225" s="30"/>
      <c r="D225" s="30"/>
      <c r="E225" s="30"/>
      <c r="F225" s="30"/>
      <c r="G225" s="30"/>
      <c r="H225" s="30"/>
    </row>
    <row r="226" spans="1:8" x14ac:dyDescent="0.25">
      <c r="A226" s="30"/>
      <c r="B226" s="30"/>
      <c r="C226" s="30"/>
      <c r="D226" s="30"/>
      <c r="E226" s="30"/>
      <c r="F226" s="30"/>
      <c r="G226" s="30"/>
      <c r="H226" s="30"/>
    </row>
    <row r="227" spans="1:8" x14ac:dyDescent="0.25">
      <c r="A227" s="30"/>
      <c r="B227" s="30"/>
      <c r="C227" s="30"/>
      <c r="D227" s="30"/>
      <c r="E227" s="30"/>
      <c r="F227" s="30"/>
      <c r="G227" s="30"/>
      <c r="H227" s="30"/>
    </row>
    <row r="228" spans="1:8" x14ac:dyDescent="0.25">
      <c r="A228" s="30"/>
      <c r="B228" s="30"/>
      <c r="C228" s="30"/>
      <c r="D228" s="30"/>
      <c r="E228" s="30"/>
      <c r="F228" s="30"/>
      <c r="G228" s="30"/>
      <c r="H228" s="30"/>
    </row>
    <row r="229" spans="1:8" x14ac:dyDescent="0.25">
      <c r="A229" s="30"/>
      <c r="B229" s="30"/>
      <c r="C229" s="30"/>
      <c r="D229" s="30"/>
      <c r="E229" s="30"/>
      <c r="F229" s="30"/>
      <c r="G229" s="30"/>
      <c r="H229" s="30"/>
    </row>
    <row r="230" spans="1:8" x14ac:dyDescent="0.25">
      <c r="A230" s="30"/>
      <c r="B230" s="30"/>
      <c r="C230" s="30"/>
      <c r="D230" s="30"/>
      <c r="E230" s="30"/>
      <c r="F230" s="30"/>
      <c r="G230" s="30"/>
      <c r="H230" s="30"/>
    </row>
    <row r="231" spans="1:8" x14ac:dyDescent="0.25">
      <c r="A231" s="30"/>
      <c r="B231" s="30"/>
      <c r="C231" s="30"/>
      <c r="D231" s="30"/>
      <c r="E231" s="30"/>
      <c r="F231" s="30"/>
      <c r="G231" s="30"/>
      <c r="H231" s="30"/>
    </row>
    <row r="232" spans="1:8" x14ac:dyDescent="0.25">
      <c r="A232" s="30"/>
      <c r="B232" s="30"/>
      <c r="C232" s="30"/>
      <c r="D232" s="30"/>
      <c r="E232" s="30"/>
      <c r="F232" s="30"/>
      <c r="G232" s="30"/>
      <c r="H232" s="30"/>
    </row>
    <row r="233" spans="1:8" x14ac:dyDescent="0.25">
      <c r="A233" s="30"/>
      <c r="B233" s="30"/>
      <c r="C233" s="30"/>
      <c r="D233" s="30"/>
      <c r="E233" s="30"/>
      <c r="F233" s="30"/>
      <c r="G233" s="30"/>
      <c r="H233" s="30"/>
    </row>
    <row r="234" spans="1:8" x14ac:dyDescent="0.25">
      <c r="A234" s="30"/>
      <c r="B234" s="30"/>
      <c r="C234" s="30"/>
      <c r="D234" s="30"/>
      <c r="E234" s="30"/>
      <c r="F234" s="30"/>
      <c r="G234" s="30"/>
      <c r="H234" s="30"/>
    </row>
    <row r="235" spans="1:8" x14ac:dyDescent="0.25">
      <c r="A235" s="30"/>
      <c r="B235" s="30"/>
      <c r="C235" s="30"/>
      <c r="D235" s="30"/>
      <c r="E235" s="30"/>
      <c r="F235" s="30"/>
      <c r="G235" s="30"/>
      <c r="H235" s="30"/>
    </row>
    <row r="236" spans="1:8" x14ac:dyDescent="0.25">
      <c r="A236" s="30"/>
      <c r="B236" s="30"/>
      <c r="C236" s="30"/>
      <c r="D236" s="30"/>
      <c r="E236" s="30"/>
      <c r="F236" s="30"/>
      <c r="G236" s="30"/>
      <c r="H236" s="30"/>
    </row>
    <row r="237" spans="1:8" x14ac:dyDescent="0.25">
      <c r="A237" s="30"/>
      <c r="B237" s="30"/>
      <c r="C237" s="30"/>
      <c r="D237" s="30"/>
      <c r="E237" s="30"/>
      <c r="F237" s="30"/>
      <c r="G237" s="30"/>
      <c r="H237" s="30"/>
    </row>
    <row r="238" spans="1:8" x14ac:dyDescent="0.25">
      <c r="A238" s="30"/>
      <c r="B238" s="30"/>
      <c r="C238" s="30"/>
      <c r="D238" s="30"/>
      <c r="E238" s="30"/>
      <c r="F238" s="30"/>
      <c r="G238" s="30"/>
      <c r="H238" s="30"/>
    </row>
    <row r="239" spans="1:8" x14ac:dyDescent="0.25">
      <c r="A239" s="30"/>
      <c r="B239" s="30"/>
      <c r="C239" s="30"/>
      <c r="D239" s="30"/>
      <c r="E239" s="30"/>
      <c r="F239" s="30"/>
      <c r="G239" s="30"/>
      <c r="H239" s="30"/>
    </row>
    <row r="240" spans="1:8" x14ac:dyDescent="0.25">
      <c r="A240" s="30"/>
      <c r="B240" s="30"/>
      <c r="C240" s="30"/>
      <c r="D240" s="30"/>
      <c r="E240" s="30"/>
      <c r="F240" s="30"/>
      <c r="G240" s="30"/>
      <c r="H240" s="30"/>
    </row>
    <row r="241" spans="1:8" x14ac:dyDescent="0.25">
      <c r="A241" s="30"/>
      <c r="B241" s="30"/>
      <c r="C241" s="30"/>
      <c r="D241" s="30"/>
      <c r="E241" s="30"/>
      <c r="F241" s="30"/>
      <c r="G241" s="30"/>
      <c r="H241" s="30"/>
    </row>
    <row r="242" spans="1:8" x14ac:dyDescent="0.25">
      <c r="A242" s="30"/>
      <c r="B242" s="30"/>
      <c r="C242" s="30"/>
      <c r="D242" s="30"/>
      <c r="E242" s="30"/>
      <c r="F242" s="30"/>
      <c r="G242" s="30"/>
      <c r="H242" s="30"/>
    </row>
    <row r="243" spans="1:8" x14ac:dyDescent="0.25">
      <c r="A243" s="30"/>
      <c r="B243" s="30"/>
      <c r="C243" s="30"/>
      <c r="D243" s="30"/>
      <c r="E243" s="30"/>
      <c r="F243" s="30"/>
      <c r="G243" s="30"/>
      <c r="H243" s="30"/>
    </row>
    <row r="244" spans="1:8" x14ac:dyDescent="0.25">
      <c r="A244" s="30"/>
      <c r="B244" s="30"/>
      <c r="C244" s="30"/>
      <c r="D244" s="30"/>
      <c r="E244" s="30"/>
      <c r="F244" s="30"/>
      <c r="G244" s="30"/>
      <c r="H244" s="30"/>
    </row>
    <row r="245" spans="1:8" x14ac:dyDescent="0.25">
      <c r="A245" s="30"/>
      <c r="B245" s="30"/>
      <c r="C245" s="30"/>
      <c r="D245" s="30"/>
      <c r="E245" s="30"/>
      <c r="F245" s="30"/>
      <c r="G245" s="30"/>
      <c r="H245" s="30"/>
    </row>
    <row r="246" spans="1:8" x14ac:dyDescent="0.25">
      <c r="A246" s="30"/>
      <c r="B246" s="30"/>
      <c r="C246" s="30"/>
      <c r="D246" s="30"/>
      <c r="E246" s="30"/>
      <c r="F246" s="30"/>
      <c r="G246" s="30"/>
      <c r="H246" s="30"/>
    </row>
    <row r="247" spans="1:8" x14ac:dyDescent="0.25">
      <c r="A247" s="30"/>
      <c r="B247" s="30"/>
      <c r="C247" s="30"/>
      <c r="D247" s="30"/>
      <c r="E247" s="30"/>
      <c r="F247" s="30"/>
      <c r="G247" s="30"/>
      <c r="H247" s="30"/>
    </row>
    <row r="248" spans="1:8" x14ac:dyDescent="0.25">
      <c r="A248" s="30"/>
      <c r="B248" s="30"/>
      <c r="C248" s="30"/>
      <c r="D248" s="30"/>
      <c r="E248" s="30"/>
      <c r="F248" s="30"/>
      <c r="G248" s="30"/>
      <c r="H248" s="30"/>
    </row>
    <row r="249" spans="1:8" x14ac:dyDescent="0.25">
      <c r="A249" s="30"/>
      <c r="B249" s="30"/>
      <c r="C249" s="30"/>
      <c r="D249" s="30"/>
      <c r="E249" s="30"/>
      <c r="F249" s="30"/>
      <c r="G249" s="30"/>
      <c r="H249" s="30"/>
    </row>
    <row r="250" spans="1:8" x14ac:dyDescent="0.25">
      <c r="A250" s="30"/>
      <c r="B250" s="30"/>
      <c r="C250" s="30"/>
      <c r="D250" s="30"/>
      <c r="E250" s="30"/>
      <c r="F250" s="30"/>
      <c r="G250" s="30"/>
      <c r="H250" s="30"/>
    </row>
    <row r="251" spans="1:8" x14ac:dyDescent="0.25">
      <c r="A251" s="30"/>
      <c r="B251" s="30"/>
      <c r="C251" s="30"/>
      <c r="D251" s="30"/>
      <c r="E251" s="30"/>
      <c r="F251" s="30"/>
      <c r="G251" s="30"/>
      <c r="H251" s="30"/>
    </row>
    <row r="252" spans="1:8" x14ac:dyDescent="0.25">
      <c r="A252" s="30"/>
      <c r="B252" s="30"/>
      <c r="C252" s="30"/>
      <c r="D252" s="30"/>
      <c r="E252" s="30"/>
      <c r="F252" s="30"/>
      <c r="G252" s="30"/>
      <c r="H252" s="30"/>
    </row>
    <row r="253" spans="1:8" x14ac:dyDescent="0.25">
      <c r="A253" s="30"/>
      <c r="B253" s="30"/>
      <c r="C253" s="30"/>
      <c r="D253" s="30"/>
      <c r="E253" s="30"/>
      <c r="F253" s="30"/>
      <c r="G253" s="30"/>
      <c r="H253" s="30"/>
    </row>
    <row r="254" spans="1:8" x14ac:dyDescent="0.25">
      <c r="A254" s="30"/>
      <c r="B254" s="30"/>
      <c r="C254" s="30"/>
      <c r="D254" s="30"/>
      <c r="E254" s="30"/>
      <c r="F254" s="30"/>
      <c r="G254" s="30"/>
      <c r="H254" s="30"/>
    </row>
    <row r="255" spans="1:8" x14ac:dyDescent="0.25">
      <c r="A255" s="30"/>
      <c r="B255" s="30"/>
      <c r="C255" s="30"/>
      <c r="D255" s="30"/>
      <c r="E255" s="30"/>
      <c r="F255" s="30"/>
      <c r="G255" s="30"/>
      <c r="H255" s="30"/>
    </row>
    <row r="256" spans="1:8" x14ac:dyDescent="0.25">
      <c r="A256" s="30"/>
      <c r="B256" s="30"/>
      <c r="C256" s="30"/>
      <c r="D256" s="30"/>
      <c r="E256" s="30"/>
      <c r="F256" s="30"/>
      <c r="G256" s="30"/>
      <c r="H256" s="30"/>
    </row>
    <row r="257" spans="1:8" x14ac:dyDescent="0.25">
      <c r="A257" s="30"/>
      <c r="B257" s="30"/>
      <c r="C257" s="30"/>
      <c r="D257" s="30"/>
      <c r="E257" s="30"/>
      <c r="F257" s="30"/>
      <c r="G257" s="30"/>
      <c r="H257" s="30"/>
    </row>
    <row r="258" spans="1:8" x14ac:dyDescent="0.25">
      <c r="A258" s="30"/>
      <c r="B258" s="30"/>
      <c r="C258" s="30"/>
      <c r="D258" s="30"/>
      <c r="E258" s="30"/>
      <c r="F258" s="30"/>
      <c r="G258" s="30"/>
      <c r="H258" s="30"/>
    </row>
    <row r="259" spans="1:8" x14ac:dyDescent="0.25">
      <c r="A259" s="30"/>
      <c r="B259" s="30"/>
      <c r="C259" s="30"/>
      <c r="D259" s="30"/>
      <c r="E259" s="30"/>
      <c r="F259" s="30"/>
      <c r="G259" s="30"/>
      <c r="H259" s="30"/>
    </row>
    <row r="260" spans="1:8" x14ac:dyDescent="0.25">
      <c r="A260" s="30"/>
      <c r="B260" s="30"/>
      <c r="C260" s="30"/>
      <c r="D260" s="30"/>
      <c r="E260" s="30"/>
      <c r="F260" s="30"/>
      <c r="G260" s="30"/>
      <c r="H260" s="30"/>
    </row>
    <row r="261" spans="1:8" x14ac:dyDescent="0.25">
      <c r="A261" s="30"/>
      <c r="B261" s="30"/>
      <c r="C261" s="30"/>
      <c r="D261" s="30"/>
      <c r="E261" s="30"/>
      <c r="F261" s="30"/>
      <c r="G261" s="30"/>
      <c r="H261" s="30"/>
    </row>
    <row r="262" spans="1:8" x14ac:dyDescent="0.25">
      <c r="A262" s="30"/>
      <c r="B262" s="30"/>
      <c r="C262" s="30"/>
      <c r="D262" s="30"/>
      <c r="E262" s="30"/>
      <c r="F262" s="30"/>
      <c r="G262" s="30"/>
      <c r="H262" s="30"/>
    </row>
    <row r="263" spans="1:8" x14ac:dyDescent="0.25">
      <c r="A263" s="30"/>
      <c r="B263" s="30"/>
      <c r="C263" s="30"/>
      <c r="D263" s="30"/>
      <c r="E263" s="30"/>
      <c r="F263" s="30"/>
      <c r="G263" s="30"/>
      <c r="H263" s="30"/>
    </row>
    <row r="264" spans="1:8" x14ac:dyDescent="0.25">
      <c r="A264" s="30"/>
      <c r="B264" s="30"/>
      <c r="C264" s="30"/>
      <c r="D264" s="30"/>
      <c r="E264" s="30"/>
      <c r="F264" s="30"/>
      <c r="G264" s="30"/>
      <c r="H264" s="30"/>
    </row>
    <row r="265" spans="1:8" x14ac:dyDescent="0.25">
      <c r="A265" s="30"/>
      <c r="B265" s="30"/>
      <c r="C265" s="30"/>
      <c r="D265" s="30"/>
      <c r="E265" s="30"/>
      <c r="F265" s="30"/>
      <c r="G265" s="30"/>
      <c r="H265" s="30"/>
    </row>
    <row r="266" spans="1:8" x14ac:dyDescent="0.25">
      <c r="A266" s="30"/>
      <c r="B266" s="30"/>
      <c r="C266" s="30"/>
      <c r="D266" s="30"/>
      <c r="E266" s="30"/>
      <c r="F266" s="30"/>
      <c r="G266" s="30"/>
      <c r="H266" s="30"/>
    </row>
    <row r="267" spans="1:8" x14ac:dyDescent="0.25">
      <c r="A267" s="30"/>
      <c r="B267" s="30"/>
      <c r="C267" s="30"/>
      <c r="D267" s="30"/>
      <c r="E267" s="30"/>
      <c r="F267" s="30"/>
      <c r="G267" s="30"/>
      <c r="H267" s="30"/>
    </row>
    <row r="268" spans="1:8" x14ac:dyDescent="0.25">
      <c r="A268" s="30"/>
      <c r="B268" s="30"/>
      <c r="C268" s="30"/>
      <c r="D268" s="30"/>
      <c r="E268" s="30"/>
      <c r="F268" s="30"/>
      <c r="G268" s="30"/>
      <c r="H268" s="30"/>
    </row>
    <row r="269" spans="1:8" x14ac:dyDescent="0.25">
      <c r="A269" s="30"/>
      <c r="B269" s="30"/>
      <c r="C269" s="30"/>
      <c r="D269" s="30"/>
      <c r="E269" s="30"/>
      <c r="F269" s="30"/>
      <c r="G269" s="30"/>
      <c r="H269" s="30"/>
    </row>
    <row r="270" spans="1:8" x14ac:dyDescent="0.25">
      <c r="A270" s="30"/>
      <c r="B270" s="30"/>
      <c r="C270" s="30"/>
      <c r="D270" s="30"/>
      <c r="E270" s="30"/>
      <c r="F270" s="30"/>
      <c r="G270" s="30"/>
      <c r="H270" s="30"/>
    </row>
    <row r="271" spans="1:8" x14ac:dyDescent="0.25">
      <c r="A271" s="30"/>
      <c r="B271" s="30"/>
      <c r="C271" s="30"/>
      <c r="D271" s="30"/>
      <c r="E271" s="30"/>
      <c r="F271" s="30"/>
      <c r="G271" s="30"/>
      <c r="H271" s="30"/>
    </row>
    <row r="272" spans="1:8" x14ac:dyDescent="0.25">
      <c r="A272" s="30"/>
      <c r="B272" s="30"/>
      <c r="C272" s="30"/>
      <c r="D272" s="30"/>
      <c r="E272" s="30"/>
      <c r="F272" s="30"/>
      <c r="G272" s="30"/>
      <c r="H272" s="30"/>
    </row>
    <row r="273" spans="1:8" x14ac:dyDescent="0.25">
      <c r="A273" s="30"/>
      <c r="B273" s="30"/>
      <c r="C273" s="30"/>
      <c r="D273" s="30"/>
      <c r="E273" s="30"/>
      <c r="F273" s="30"/>
      <c r="G273" s="30"/>
      <c r="H273" s="30"/>
    </row>
    <row r="274" spans="1:8" x14ac:dyDescent="0.25">
      <c r="A274" s="30"/>
      <c r="B274" s="30"/>
      <c r="C274" s="30"/>
      <c r="D274" s="30"/>
      <c r="E274" s="30"/>
      <c r="F274" s="30"/>
      <c r="G274" s="30"/>
      <c r="H274" s="30"/>
    </row>
    <row r="275" spans="1:8" x14ac:dyDescent="0.25">
      <c r="A275" s="30"/>
      <c r="B275" s="30"/>
      <c r="C275" s="30"/>
      <c r="D275" s="30"/>
      <c r="E275" s="30"/>
      <c r="F275" s="30"/>
      <c r="G275" s="30"/>
      <c r="H275" s="30"/>
    </row>
    <row r="276" spans="1:8" x14ac:dyDescent="0.25">
      <c r="A276" s="30"/>
      <c r="B276" s="30"/>
      <c r="C276" s="30"/>
      <c r="D276" s="30"/>
      <c r="E276" s="30"/>
      <c r="F276" s="30"/>
      <c r="G276" s="30"/>
      <c r="H276" s="30"/>
    </row>
    <row r="277" spans="1:8" x14ac:dyDescent="0.25">
      <c r="A277" s="30"/>
      <c r="B277" s="30"/>
      <c r="C277" s="30"/>
      <c r="D277" s="30"/>
      <c r="E277" s="30"/>
      <c r="F277" s="30"/>
      <c r="G277" s="30"/>
      <c r="H277" s="30"/>
    </row>
    <row r="278" spans="1:8" x14ac:dyDescent="0.25">
      <c r="A278" s="30"/>
      <c r="B278" s="30"/>
      <c r="C278" s="30"/>
      <c r="D278" s="30"/>
      <c r="E278" s="30"/>
      <c r="F278" s="30"/>
      <c r="G278" s="30"/>
      <c r="H278" s="30"/>
    </row>
    <row r="279" spans="1:8" x14ac:dyDescent="0.25">
      <c r="A279" s="30"/>
      <c r="B279" s="30"/>
      <c r="C279" s="30"/>
      <c r="D279" s="30"/>
      <c r="E279" s="30"/>
      <c r="F279" s="30"/>
      <c r="G279" s="30"/>
      <c r="H279" s="30"/>
    </row>
    <row r="280" spans="1:8" x14ac:dyDescent="0.25">
      <c r="A280" s="30"/>
      <c r="B280" s="30"/>
      <c r="C280" s="30"/>
      <c r="D280" s="30"/>
      <c r="E280" s="30"/>
      <c r="F280" s="30"/>
      <c r="G280" s="30"/>
      <c r="H280" s="30"/>
    </row>
    <row r="281" spans="1:8" x14ac:dyDescent="0.25">
      <c r="A281" s="30"/>
      <c r="B281" s="30"/>
      <c r="C281" s="30"/>
      <c r="D281" s="30"/>
      <c r="E281" s="30"/>
      <c r="F281" s="30"/>
      <c r="G281" s="30"/>
      <c r="H281" s="30"/>
    </row>
    <row r="282" spans="1:8" x14ac:dyDescent="0.25">
      <c r="A282" s="30"/>
      <c r="B282" s="30"/>
      <c r="C282" s="30"/>
      <c r="D282" s="30"/>
      <c r="E282" s="30"/>
      <c r="F282" s="30"/>
      <c r="G282" s="30"/>
      <c r="H282" s="30"/>
    </row>
    <row r="283" spans="1:8" x14ac:dyDescent="0.25">
      <c r="A283" s="30"/>
      <c r="B283" s="30"/>
      <c r="C283" s="30"/>
      <c r="D283" s="30"/>
      <c r="E283" s="30"/>
      <c r="F283" s="30"/>
      <c r="G283" s="30"/>
      <c r="H283" s="30"/>
    </row>
    <row r="284" spans="1:8" x14ac:dyDescent="0.25">
      <c r="A284" s="30"/>
      <c r="B284" s="30"/>
      <c r="C284" s="30"/>
      <c r="D284" s="30"/>
      <c r="E284" s="30"/>
      <c r="F284" s="30"/>
      <c r="G284" s="30"/>
      <c r="H284" s="30"/>
    </row>
    <row r="285" spans="1:8" x14ac:dyDescent="0.25">
      <c r="A285" s="30"/>
      <c r="B285" s="30"/>
      <c r="C285" s="30"/>
      <c r="D285" s="30"/>
      <c r="E285" s="30"/>
      <c r="F285" s="30"/>
      <c r="G285" s="30"/>
      <c r="H285" s="30"/>
    </row>
    <row r="286" spans="1:8" x14ac:dyDescent="0.25">
      <c r="A286" s="30"/>
      <c r="B286" s="30"/>
      <c r="C286" s="30"/>
      <c r="D286" s="30"/>
      <c r="E286" s="30"/>
      <c r="F286" s="30"/>
      <c r="G286" s="30"/>
      <c r="H286" s="30"/>
    </row>
    <row r="287" spans="1:8" x14ac:dyDescent="0.25">
      <c r="A287" s="30"/>
      <c r="B287" s="30"/>
      <c r="C287" s="30"/>
      <c r="D287" s="30"/>
      <c r="E287" s="30"/>
      <c r="F287" s="30"/>
      <c r="G287" s="30"/>
      <c r="H287" s="30"/>
    </row>
    <row r="288" spans="1:8" x14ac:dyDescent="0.25">
      <c r="A288" s="30"/>
      <c r="B288" s="30"/>
      <c r="C288" s="30"/>
      <c r="D288" s="30"/>
      <c r="E288" s="30"/>
      <c r="F288" s="30"/>
      <c r="G288" s="30"/>
      <c r="H288" s="30"/>
    </row>
    <row r="289" spans="1:8" x14ac:dyDescent="0.25">
      <c r="A289" s="30"/>
      <c r="B289" s="30"/>
      <c r="C289" s="30"/>
      <c r="D289" s="30"/>
      <c r="E289" s="30"/>
      <c r="F289" s="30"/>
      <c r="G289" s="30"/>
      <c r="H289" s="30"/>
    </row>
    <row r="290" spans="1:8" x14ac:dyDescent="0.25">
      <c r="A290" s="30"/>
      <c r="B290" s="30"/>
      <c r="C290" s="30"/>
      <c r="D290" s="30"/>
      <c r="E290" s="30"/>
      <c r="F290" s="30"/>
      <c r="G290" s="30"/>
      <c r="H290" s="30"/>
    </row>
    <row r="291" spans="1:8" x14ac:dyDescent="0.25">
      <c r="A291" s="30"/>
      <c r="B291" s="30"/>
      <c r="C291" s="30"/>
      <c r="D291" s="30"/>
      <c r="E291" s="30"/>
      <c r="F291" s="30"/>
      <c r="G291" s="30"/>
      <c r="H291" s="30"/>
    </row>
    <row r="292" spans="1:8" x14ac:dyDescent="0.25">
      <c r="A292" s="30"/>
      <c r="B292" s="30"/>
      <c r="C292" s="30"/>
      <c r="D292" s="30"/>
      <c r="E292" s="30"/>
      <c r="F292" s="30"/>
      <c r="G292" s="30"/>
      <c r="H292" s="30"/>
    </row>
    <row r="293" spans="1:8" x14ac:dyDescent="0.25">
      <c r="A293" s="30"/>
      <c r="B293" s="30"/>
      <c r="C293" s="30"/>
      <c r="D293" s="30"/>
      <c r="E293" s="30"/>
      <c r="F293" s="30"/>
      <c r="G293" s="30"/>
      <c r="H293" s="30"/>
    </row>
    <row r="294" spans="1:8" x14ac:dyDescent="0.25">
      <c r="A294" s="30"/>
      <c r="B294" s="30"/>
      <c r="C294" s="30"/>
      <c r="D294" s="30"/>
      <c r="E294" s="30"/>
      <c r="F294" s="30"/>
      <c r="G294" s="30"/>
      <c r="H294" s="30"/>
    </row>
    <row r="295" spans="1:8" x14ac:dyDescent="0.25">
      <c r="A295" s="30"/>
      <c r="B295" s="30"/>
      <c r="C295" s="30"/>
      <c r="D295" s="30"/>
      <c r="E295" s="30"/>
      <c r="F295" s="30"/>
      <c r="G295" s="30"/>
      <c r="H295" s="30"/>
    </row>
    <row r="296" spans="1:8" x14ac:dyDescent="0.25">
      <c r="A296" s="30"/>
      <c r="B296" s="30"/>
      <c r="C296" s="30"/>
      <c r="D296" s="30"/>
      <c r="E296" s="30"/>
      <c r="F296" s="30"/>
      <c r="G296" s="30"/>
      <c r="H296" s="30"/>
    </row>
    <row r="297" spans="1:8" x14ac:dyDescent="0.25">
      <c r="A297" s="30"/>
      <c r="B297" s="30"/>
      <c r="C297" s="30"/>
      <c r="D297" s="30"/>
      <c r="E297" s="30"/>
      <c r="F297" s="30"/>
      <c r="G297" s="30"/>
      <c r="H297" s="30"/>
    </row>
    <row r="298" spans="1:8" x14ac:dyDescent="0.25">
      <c r="A298" s="30"/>
      <c r="B298" s="30"/>
      <c r="C298" s="30"/>
      <c r="D298" s="30"/>
      <c r="E298" s="30"/>
      <c r="F298" s="30"/>
      <c r="G298" s="30"/>
      <c r="H298" s="30"/>
    </row>
    <row r="299" spans="1:8" x14ac:dyDescent="0.25">
      <c r="A299" s="30"/>
      <c r="B299" s="30"/>
      <c r="C299" s="30"/>
      <c r="D299" s="30"/>
      <c r="E299" s="30"/>
      <c r="F299" s="30"/>
      <c r="G299" s="30"/>
      <c r="H299" s="30"/>
    </row>
    <row r="300" spans="1:8" x14ac:dyDescent="0.25">
      <c r="A300" s="30"/>
      <c r="B300" s="30"/>
      <c r="C300" s="30"/>
      <c r="D300" s="30"/>
      <c r="E300" s="30"/>
      <c r="F300" s="30"/>
      <c r="G300" s="30"/>
      <c r="H300" s="30"/>
    </row>
    <row r="301" spans="1:8" x14ac:dyDescent="0.25">
      <c r="A301" s="30"/>
      <c r="B301" s="30"/>
      <c r="C301" s="30"/>
      <c r="D301" s="30"/>
      <c r="E301" s="30"/>
      <c r="F301" s="30"/>
      <c r="G301" s="30"/>
      <c r="H301" s="30"/>
    </row>
    <row r="302" spans="1:8" x14ac:dyDescent="0.25">
      <c r="A302" s="30"/>
      <c r="B302" s="30"/>
      <c r="C302" s="30"/>
      <c r="D302" s="30"/>
      <c r="E302" s="30"/>
      <c r="F302" s="30"/>
      <c r="G302" s="30"/>
      <c r="H302" s="30"/>
    </row>
    <row r="303" spans="1:8" x14ac:dyDescent="0.25">
      <c r="A303" s="30"/>
      <c r="B303" s="30"/>
      <c r="C303" s="30"/>
      <c r="D303" s="30"/>
      <c r="E303" s="30"/>
      <c r="F303" s="30"/>
      <c r="G303" s="30"/>
      <c r="H303" s="30"/>
    </row>
    <row r="304" spans="1:8" x14ac:dyDescent="0.25">
      <c r="A304" s="30"/>
      <c r="B304" s="30"/>
      <c r="C304" s="30"/>
      <c r="D304" s="30"/>
      <c r="E304" s="30"/>
      <c r="F304" s="30"/>
      <c r="G304" s="30"/>
      <c r="H304" s="30"/>
    </row>
    <row r="305" spans="1:8" x14ac:dyDescent="0.25">
      <c r="A305" s="30"/>
      <c r="B305" s="30"/>
      <c r="C305" s="30"/>
      <c r="D305" s="30"/>
      <c r="E305" s="30"/>
      <c r="F305" s="30"/>
      <c r="G305" s="30"/>
      <c r="H305" s="30"/>
    </row>
    <row r="306" spans="1:8" x14ac:dyDescent="0.25">
      <c r="A306" s="30"/>
      <c r="B306" s="30"/>
      <c r="C306" s="30"/>
      <c r="D306" s="30"/>
      <c r="E306" s="30"/>
      <c r="F306" s="30"/>
      <c r="G306" s="30"/>
      <c r="H306" s="30"/>
    </row>
    <row r="307" spans="1:8" x14ac:dyDescent="0.25">
      <c r="A307" s="30"/>
      <c r="B307" s="30"/>
      <c r="C307" s="30"/>
      <c r="D307" s="30"/>
      <c r="E307" s="30"/>
      <c r="F307" s="30"/>
      <c r="G307" s="30"/>
      <c r="H307" s="30"/>
    </row>
    <row r="308" spans="1:8" x14ac:dyDescent="0.25">
      <c r="A308" s="30"/>
      <c r="B308" s="30"/>
      <c r="C308" s="30"/>
      <c r="D308" s="30"/>
      <c r="E308" s="30"/>
      <c r="F308" s="30"/>
      <c r="G308" s="30"/>
      <c r="H308" s="30"/>
    </row>
    <row r="309" spans="1:8" x14ac:dyDescent="0.25">
      <c r="A309" s="30"/>
      <c r="B309" s="30"/>
      <c r="C309" s="30"/>
      <c r="D309" s="30"/>
      <c r="E309" s="30"/>
      <c r="F309" s="30"/>
      <c r="G309" s="30"/>
      <c r="H309" s="30"/>
    </row>
    <row r="310" spans="1:8" x14ac:dyDescent="0.25">
      <c r="A310" s="30"/>
      <c r="B310" s="30"/>
      <c r="C310" s="30"/>
      <c r="D310" s="30"/>
      <c r="E310" s="30"/>
      <c r="F310" s="30"/>
      <c r="G310" s="30"/>
      <c r="H310" s="30"/>
    </row>
    <row r="311" spans="1:8" x14ac:dyDescent="0.25">
      <c r="A311" s="30"/>
      <c r="B311" s="30"/>
      <c r="C311" s="30"/>
      <c r="D311" s="30"/>
      <c r="E311" s="30"/>
      <c r="F311" s="30"/>
      <c r="G311" s="30"/>
      <c r="H311" s="30"/>
    </row>
    <row r="312" spans="1:8" x14ac:dyDescent="0.25">
      <c r="A312" s="30"/>
      <c r="B312" s="30"/>
      <c r="C312" s="30"/>
      <c r="D312" s="30"/>
      <c r="E312" s="30"/>
      <c r="F312" s="30"/>
      <c r="G312" s="30"/>
      <c r="H312" s="30"/>
    </row>
    <row r="313" spans="1:8" x14ac:dyDescent="0.25">
      <c r="A313" s="30"/>
      <c r="B313" s="30"/>
      <c r="C313" s="30"/>
      <c r="D313" s="30"/>
      <c r="E313" s="30"/>
      <c r="F313" s="30"/>
      <c r="G313" s="30"/>
      <c r="H313" s="30"/>
    </row>
    <row r="314" spans="1:8" x14ac:dyDescent="0.25">
      <c r="A314" s="30"/>
      <c r="B314" s="30"/>
      <c r="C314" s="30"/>
      <c r="D314" s="30"/>
      <c r="E314" s="30"/>
      <c r="F314" s="30"/>
      <c r="G314" s="30"/>
      <c r="H314" s="30"/>
    </row>
    <row r="315" spans="1:8" x14ac:dyDescent="0.25">
      <c r="A315" s="30"/>
      <c r="B315" s="30"/>
      <c r="C315" s="30"/>
      <c r="D315" s="30"/>
      <c r="E315" s="30"/>
      <c r="F315" s="30"/>
      <c r="G315" s="30"/>
      <c r="H315" s="30"/>
    </row>
    <row r="316" spans="1:8" x14ac:dyDescent="0.25">
      <c r="A316" s="30"/>
      <c r="B316" s="30"/>
      <c r="C316" s="30"/>
      <c r="D316" s="30"/>
      <c r="E316" s="30"/>
      <c r="F316" s="30"/>
      <c r="G316" s="30"/>
      <c r="H316" s="30"/>
    </row>
    <row r="317" spans="1:8" x14ac:dyDescent="0.25">
      <c r="A317" s="30"/>
      <c r="B317" s="30"/>
      <c r="C317" s="30"/>
      <c r="D317" s="30"/>
      <c r="E317" s="30"/>
      <c r="F317" s="30"/>
      <c r="G317" s="30"/>
      <c r="H317" s="30"/>
    </row>
    <row r="318" spans="1:8" x14ac:dyDescent="0.25">
      <c r="A318" s="30"/>
      <c r="B318" s="30"/>
      <c r="C318" s="30"/>
      <c r="D318" s="30"/>
      <c r="E318" s="30"/>
      <c r="F318" s="30"/>
      <c r="G318" s="30"/>
      <c r="H318" s="30"/>
    </row>
    <row r="319" spans="1:8" x14ac:dyDescent="0.25">
      <c r="A319" s="30"/>
      <c r="B319" s="30"/>
      <c r="C319" s="30"/>
      <c r="D319" s="30"/>
      <c r="E319" s="30"/>
      <c r="F319" s="30"/>
      <c r="G319" s="30"/>
      <c r="H319" s="30"/>
    </row>
    <row r="320" spans="1:8" x14ac:dyDescent="0.25">
      <c r="A320" s="30"/>
      <c r="B320" s="30"/>
      <c r="C320" s="30"/>
      <c r="D320" s="30"/>
      <c r="E320" s="30"/>
      <c r="F320" s="30"/>
      <c r="G320" s="30"/>
      <c r="H320" s="30"/>
    </row>
    <row r="321" spans="1:8" x14ac:dyDescent="0.25">
      <c r="A321" s="30"/>
      <c r="B321" s="30"/>
      <c r="C321" s="30"/>
      <c r="D321" s="30"/>
      <c r="E321" s="30"/>
      <c r="F321" s="30"/>
      <c r="G321" s="30"/>
      <c r="H321" s="30"/>
    </row>
    <row r="322" spans="1:8" x14ac:dyDescent="0.25">
      <c r="A322" s="30"/>
      <c r="B322" s="30"/>
      <c r="C322" s="30"/>
      <c r="D322" s="30"/>
      <c r="E322" s="30"/>
      <c r="F322" s="30"/>
      <c r="G322" s="30"/>
      <c r="H322" s="30"/>
    </row>
    <row r="323" spans="1:8" x14ac:dyDescent="0.25">
      <c r="A323" s="30"/>
      <c r="B323" s="30"/>
      <c r="C323" s="30"/>
      <c r="D323" s="30"/>
      <c r="E323" s="30"/>
      <c r="F323" s="30"/>
      <c r="G323" s="30"/>
      <c r="H323" s="30"/>
    </row>
    <row r="324" spans="1:8" x14ac:dyDescent="0.25">
      <c r="A324" s="30"/>
      <c r="B324" s="30"/>
      <c r="C324" s="30"/>
      <c r="D324" s="30"/>
      <c r="E324" s="30"/>
      <c r="F324" s="30"/>
      <c r="G324" s="30"/>
      <c r="H324" s="30"/>
    </row>
    <row r="325" spans="1:8" x14ac:dyDescent="0.25">
      <c r="A325" s="30"/>
      <c r="B325" s="30"/>
      <c r="C325" s="30"/>
      <c r="D325" s="30"/>
      <c r="E325" s="30"/>
      <c r="F325" s="30"/>
      <c r="G325" s="30"/>
      <c r="H325" s="30"/>
    </row>
    <row r="326" spans="1:8" x14ac:dyDescent="0.25">
      <c r="A326" s="30"/>
      <c r="B326" s="30"/>
      <c r="C326" s="30"/>
      <c r="D326" s="30"/>
      <c r="E326" s="30"/>
      <c r="F326" s="30"/>
      <c r="G326" s="30"/>
      <c r="H326" s="30"/>
    </row>
    <row r="327" spans="1:8" x14ac:dyDescent="0.25">
      <c r="A327" s="30"/>
      <c r="B327" s="30"/>
      <c r="C327" s="30"/>
      <c r="D327" s="30"/>
      <c r="E327" s="30"/>
      <c r="F327" s="30"/>
      <c r="G327" s="30"/>
      <c r="H327" s="30"/>
    </row>
    <row r="328" spans="1:8" x14ac:dyDescent="0.25">
      <c r="A328" s="30"/>
      <c r="B328" s="30"/>
      <c r="C328" s="30"/>
      <c r="D328" s="30"/>
      <c r="E328" s="30"/>
      <c r="F328" s="30"/>
      <c r="G328" s="30"/>
      <c r="H328" s="30"/>
    </row>
    <row r="329" spans="1:8" x14ac:dyDescent="0.25">
      <c r="A329" s="30"/>
      <c r="B329" s="30"/>
      <c r="C329" s="30"/>
      <c r="D329" s="30"/>
      <c r="E329" s="30"/>
      <c r="F329" s="30"/>
      <c r="G329" s="30"/>
      <c r="H329" s="30"/>
    </row>
    <row r="330" spans="1:8" x14ac:dyDescent="0.25">
      <c r="A330" s="30"/>
      <c r="B330" s="30"/>
      <c r="C330" s="30"/>
      <c r="D330" s="30"/>
      <c r="E330" s="30"/>
      <c r="F330" s="30"/>
      <c r="G330" s="30"/>
      <c r="H330" s="30"/>
    </row>
    <row r="331" spans="1:8" x14ac:dyDescent="0.25">
      <c r="A331" s="30"/>
      <c r="B331" s="30"/>
      <c r="C331" s="30"/>
      <c r="D331" s="30"/>
      <c r="E331" s="30"/>
      <c r="F331" s="30"/>
      <c r="G331" s="30"/>
      <c r="H331" s="30"/>
    </row>
    <row r="332" spans="1:8" x14ac:dyDescent="0.25">
      <c r="A332" s="30"/>
      <c r="B332" s="30"/>
      <c r="C332" s="30"/>
      <c r="D332" s="30"/>
      <c r="E332" s="30"/>
      <c r="F332" s="30"/>
      <c r="G332" s="30"/>
      <c r="H332" s="30"/>
    </row>
    <row r="333" spans="1:8" x14ac:dyDescent="0.25">
      <c r="A333" s="30"/>
      <c r="B333" s="30"/>
      <c r="C333" s="30"/>
      <c r="D333" s="30"/>
      <c r="E333" s="30"/>
      <c r="F333" s="30"/>
      <c r="G333" s="30"/>
      <c r="H333" s="30"/>
    </row>
    <row r="334" spans="1:8" x14ac:dyDescent="0.25">
      <c r="A334" s="30"/>
      <c r="B334" s="30"/>
      <c r="C334" s="30"/>
      <c r="D334" s="30"/>
      <c r="E334" s="30"/>
      <c r="F334" s="30"/>
      <c r="G334" s="30"/>
      <c r="H334" s="30"/>
    </row>
    <row r="335" spans="1:8" x14ac:dyDescent="0.25">
      <c r="A335" s="30"/>
      <c r="B335" s="30"/>
      <c r="C335" s="30"/>
      <c r="D335" s="30"/>
      <c r="E335" s="30"/>
      <c r="F335" s="30"/>
      <c r="G335" s="30"/>
      <c r="H335" s="30"/>
    </row>
    <row r="336" spans="1:8" x14ac:dyDescent="0.25">
      <c r="A336" s="30"/>
      <c r="B336" s="30"/>
      <c r="C336" s="30"/>
      <c r="D336" s="30"/>
      <c r="E336" s="30"/>
      <c r="F336" s="30"/>
      <c r="G336" s="30"/>
      <c r="H336" s="30"/>
    </row>
    <row r="337" spans="1:8" x14ac:dyDescent="0.25">
      <c r="A337" s="30"/>
      <c r="B337" s="30"/>
      <c r="C337" s="30"/>
      <c r="D337" s="30"/>
      <c r="E337" s="30"/>
      <c r="F337" s="30"/>
      <c r="G337" s="30"/>
      <c r="H337" s="30"/>
    </row>
    <row r="338" spans="1:8" x14ac:dyDescent="0.25">
      <c r="A338" s="30"/>
      <c r="B338" s="30"/>
      <c r="C338" s="30"/>
      <c r="D338" s="30"/>
      <c r="E338" s="30"/>
      <c r="F338" s="30"/>
      <c r="G338" s="30"/>
      <c r="H338" s="30"/>
    </row>
    <row r="339" spans="1:8" x14ac:dyDescent="0.25">
      <c r="A339" s="30"/>
      <c r="B339" s="30"/>
      <c r="C339" s="30"/>
      <c r="D339" s="30"/>
      <c r="E339" s="30"/>
      <c r="F339" s="30"/>
      <c r="G339" s="30"/>
      <c r="H339" s="30"/>
    </row>
    <row r="340" spans="1:8" x14ac:dyDescent="0.25">
      <c r="A340" s="30"/>
      <c r="B340" s="30"/>
      <c r="C340" s="30"/>
      <c r="D340" s="30"/>
      <c r="E340" s="30"/>
      <c r="F340" s="30"/>
      <c r="G340" s="30"/>
      <c r="H340" s="30"/>
    </row>
    <row r="341" spans="1:8" x14ac:dyDescent="0.25">
      <c r="A341" s="30"/>
      <c r="B341" s="30"/>
      <c r="C341" s="30"/>
      <c r="D341" s="30"/>
      <c r="E341" s="30"/>
      <c r="F341" s="30"/>
      <c r="G341" s="30"/>
      <c r="H341" s="30"/>
    </row>
    <row r="342" spans="1:8" x14ac:dyDescent="0.25">
      <c r="A342" s="30"/>
      <c r="B342" s="30"/>
      <c r="C342" s="30"/>
      <c r="D342" s="30"/>
      <c r="E342" s="30"/>
      <c r="F342" s="30"/>
      <c r="G342" s="30"/>
      <c r="H342" s="30"/>
    </row>
    <row r="343" spans="1:8" x14ac:dyDescent="0.25">
      <c r="A343" s="30"/>
      <c r="B343" s="30"/>
      <c r="C343" s="30"/>
      <c r="D343" s="30"/>
      <c r="E343" s="30"/>
      <c r="F343" s="30"/>
      <c r="G343" s="30"/>
      <c r="H343" s="30"/>
    </row>
    <row r="344" spans="1:8" x14ac:dyDescent="0.25">
      <c r="A344" s="30"/>
      <c r="B344" s="30"/>
      <c r="C344" s="30"/>
      <c r="D344" s="30"/>
      <c r="E344" s="30"/>
      <c r="F344" s="30"/>
      <c r="G344" s="30"/>
      <c r="H344" s="30"/>
    </row>
    <row r="345" spans="1:8" x14ac:dyDescent="0.25">
      <c r="A345" s="30"/>
      <c r="B345" s="30"/>
      <c r="C345" s="30"/>
      <c r="D345" s="30"/>
      <c r="E345" s="30"/>
      <c r="F345" s="30"/>
      <c r="G345" s="30"/>
      <c r="H345" s="30"/>
    </row>
    <row r="346" spans="1:8" x14ac:dyDescent="0.25">
      <c r="A346" s="30"/>
      <c r="B346" s="30"/>
      <c r="C346" s="30"/>
      <c r="D346" s="30"/>
      <c r="E346" s="30"/>
      <c r="F346" s="30"/>
      <c r="G346" s="30"/>
      <c r="H346" s="30"/>
    </row>
    <row r="347" spans="1:8" x14ac:dyDescent="0.25">
      <c r="A347" s="30"/>
      <c r="B347" s="30"/>
      <c r="C347" s="30"/>
      <c r="D347" s="30"/>
      <c r="E347" s="30"/>
      <c r="F347" s="30"/>
      <c r="G347" s="30"/>
      <c r="H347" s="30"/>
    </row>
    <row r="348" spans="1:8" x14ac:dyDescent="0.25">
      <c r="A348" s="30"/>
      <c r="B348" s="30"/>
      <c r="C348" s="30"/>
      <c r="D348" s="30"/>
      <c r="E348" s="30"/>
      <c r="F348" s="30"/>
      <c r="G348" s="30"/>
      <c r="H348" s="30"/>
    </row>
    <row r="349" spans="1:8" x14ac:dyDescent="0.25">
      <c r="A349" s="30"/>
      <c r="B349" s="30"/>
      <c r="C349" s="30"/>
      <c r="D349" s="30"/>
      <c r="E349" s="30"/>
      <c r="F349" s="30"/>
      <c r="G349" s="30"/>
      <c r="H349" s="30"/>
    </row>
    <row r="350" spans="1:8" x14ac:dyDescent="0.25">
      <c r="A350" s="30"/>
      <c r="B350" s="30"/>
      <c r="C350" s="30"/>
      <c r="D350" s="30"/>
      <c r="E350" s="30"/>
      <c r="F350" s="30"/>
      <c r="G350" s="30"/>
      <c r="H350" s="30"/>
    </row>
    <row r="351" spans="1:8" x14ac:dyDescent="0.25">
      <c r="A351" s="30"/>
      <c r="B351" s="30"/>
      <c r="C351" s="30"/>
      <c r="D351" s="30"/>
      <c r="E351" s="30"/>
      <c r="F351" s="30"/>
      <c r="G351" s="30"/>
      <c r="H351" s="30"/>
    </row>
    <row r="352" spans="1:8" x14ac:dyDescent="0.25">
      <c r="A352" s="30"/>
      <c r="B352" s="30"/>
      <c r="C352" s="30"/>
      <c r="D352" s="30"/>
      <c r="E352" s="30"/>
      <c r="F352" s="30"/>
      <c r="G352" s="30"/>
      <c r="H352" s="30"/>
    </row>
    <row r="353" spans="1:8" x14ac:dyDescent="0.25">
      <c r="A353" s="30"/>
      <c r="B353" s="30"/>
      <c r="C353" s="30"/>
      <c r="D353" s="30"/>
      <c r="E353" s="30"/>
      <c r="F353" s="30"/>
      <c r="G353" s="30"/>
      <c r="H353" s="30"/>
    </row>
    <row r="354" spans="1:8" x14ac:dyDescent="0.25">
      <c r="A354" s="30"/>
      <c r="B354" s="30"/>
      <c r="C354" s="30"/>
      <c r="D354" s="30"/>
      <c r="E354" s="30"/>
      <c r="F354" s="30"/>
      <c r="G354" s="30"/>
      <c r="H354" s="30"/>
    </row>
    <row r="355" spans="1:8" x14ac:dyDescent="0.25">
      <c r="A355" s="30"/>
      <c r="B355" s="30"/>
      <c r="C355" s="30"/>
      <c r="D355" s="30"/>
      <c r="E355" s="30"/>
      <c r="F355" s="30"/>
      <c r="G355" s="30"/>
      <c r="H355" s="30"/>
    </row>
    <row r="356" spans="1:8" x14ac:dyDescent="0.25">
      <c r="A356" s="30"/>
      <c r="B356" s="30"/>
      <c r="C356" s="30"/>
      <c r="D356" s="30"/>
      <c r="E356" s="30"/>
      <c r="F356" s="30"/>
      <c r="G356" s="30"/>
      <c r="H356" s="30"/>
    </row>
    <row r="357" spans="1:8" x14ac:dyDescent="0.25">
      <c r="A357" s="30"/>
      <c r="B357" s="30"/>
      <c r="C357" s="30"/>
      <c r="D357" s="30"/>
      <c r="E357" s="30"/>
      <c r="F357" s="30"/>
      <c r="G357" s="30"/>
      <c r="H357" s="30"/>
    </row>
    <row r="358" spans="1:8" x14ac:dyDescent="0.25">
      <c r="A358" s="30"/>
      <c r="B358" s="30"/>
      <c r="C358" s="30"/>
      <c r="D358" s="30"/>
      <c r="E358" s="30"/>
      <c r="F358" s="30"/>
      <c r="G358" s="30"/>
      <c r="H358" s="30"/>
    </row>
    <row r="359" spans="1:8" x14ac:dyDescent="0.25">
      <c r="A359" s="30"/>
      <c r="B359" s="30"/>
      <c r="C359" s="30"/>
      <c r="D359" s="30"/>
      <c r="E359" s="30"/>
      <c r="F359" s="30"/>
      <c r="G359" s="30"/>
      <c r="H359" s="30"/>
    </row>
    <row r="360" spans="1:8" x14ac:dyDescent="0.25">
      <c r="A360" s="30"/>
      <c r="B360" s="30"/>
      <c r="C360" s="30"/>
      <c r="D360" s="30"/>
      <c r="E360" s="30"/>
      <c r="F360" s="30"/>
      <c r="G360" s="30"/>
      <c r="H360" s="30"/>
    </row>
    <row r="361" spans="1:8" x14ac:dyDescent="0.25">
      <c r="A361" s="30"/>
      <c r="B361" s="30"/>
      <c r="C361" s="30"/>
      <c r="D361" s="30"/>
      <c r="E361" s="30"/>
      <c r="F361" s="30"/>
      <c r="G361" s="30"/>
      <c r="H361" s="30"/>
    </row>
    <row r="362" spans="1:8" x14ac:dyDescent="0.25">
      <c r="A362" s="30"/>
      <c r="B362" s="30"/>
      <c r="C362" s="30"/>
      <c r="D362" s="30"/>
      <c r="E362" s="30"/>
      <c r="F362" s="30"/>
      <c r="G362" s="30"/>
      <c r="H362" s="30"/>
    </row>
    <row r="363" spans="1:8" x14ac:dyDescent="0.25">
      <c r="A363" s="30"/>
      <c r="B363" s="30"/>
      <c r="C363" s="30"/>
      <c r="D363" s="30"/>
      <c r="E363" s="30"/>
      <c r="F363" s="30"/>
      <c r="G363" s="30"/>
      <c r="H363" s="30"/>
    </row>
    <row r="364" spans="1:8" x14ac:dyDescent="0.25">
      <c r="A364" s="30"/>
      <c r="B364" s="30"/>
      <c r="C364" s="30"/>
      <c r="D364" s="30"/>
      <c r="E364" s="30"/>
      <c r="F364" s="30"/>
      <c r="G364" s="30"/>
      <c r="H364" s="30"/>
    </row>
    <row r="365" spans="1:8" x14ac:dyDescent="0.25">
      <c r="A365" s="30"/>
      <c r="B365" s="30"/>
      <c r="C365" s="30"/>
      <c r="D365" s="30"/>
      <c r="E365" s="30"/>
      <c r="F365" s="30"/>
      <c r="G365" s="30"/>
      <c r="H365" s="30"/>
    </row>
    <row r="366" spans="1:8" x14ac:dyDescent="0.25">
      <c r="A366" s="30"/>
      <c r="B366" s="30"/>
      <c r="C366" s="30"/>
      <c r="D366" s="30"/>
      <c r="E366" s="30"/>
      <c r="F366" s="30"/>
      <c r="G366" s="30"/>
      <c r="H366" s="30"/>
    </row>
    <row r="367" spans="1:8" x14ac:dyDescent="0.25">
      <c r="A367" s="30"/>
      <c r="B367" s="30"/>
      <c r="C367" s="30"/>
      <c r="D367" s="30"/>
      <c r="E367" s="30"/>
      <c r="F367" s="30"/>
      <c r="G367" s="30"/>
      <c r="H367" s="30"/>
    </row>
    <row r="368" spans="1:8" x14ac:dyDescent="0.25">
      <c r="A368" s="30"/>
      <c r="B368" s="30"/>
      <c r="C368" s="30"/>
      <c r="D368" s="30"/>
      <c r="E368" s="30"/>
      <c r="F368" s="30"/>
      <c r="G368" s="30"/>
      <c r="H368" s="30"/>
    </row>
    <row r="369" spans="1:8" x14ac:dyDescent="0.25">
      <c r="A369" s="30"/>
      <c r="B369" s="30"/>
      <c r="C369" s="30"/>
      <c r="D369" s="30"/>
      <c r="E369" s="30"/>
      <c r="F369" s="30"/>
      <c r="G369" s="30"/>
      <c r="H369" s="30"/>
    </row>
    <row r="370" spans="1:8" x14ac:dyDescent="0.25">
      <c r="A370" s="30"/>
      <c r="B370" s="30"/>
      <c r="C370" s="30"/>
      <c r="D370" s="30"/>
      <c r="E370" s="30"/>
      <c r="F370" s="30"/>
      <c r="G370" s="30"/>
      <c r="H370" s="30"/>
    </row>
    <row r="371" spans="1:8" x14ac:dyDescent="0.25">
      <c r="A371" s="30"/>
      <c r="B371" s="30"/>
      <c r="C371" s="30"/>
      <c r="D371" s="30"/>
      <c r="E371" s="30"/>
      <c r="F371" s="30"/>
      <c r="G371" s="30"/>
      <c r="H371" s="30"/>
    </row>
    <row r="372" spans="1:8" x14ac:dyDescent="0.25">
      <c r="A372" s="30"/>
      <c r="B372" s="30"/>
      <c r="C372" s="30"/>
      <c r="D372" s="30"/>
      <c r="E372" s="30"/>
      <c r="F372" s="30"/>
      <c r="G372" s="30"/>
      <c r="H372" s="30"/>
    </row>
    <row r="373" spans="1:8" x14ac:dyDescent="0.25">
      <c r="A373" s="30"/>
      <c r="B373" s="30"/>
      <c r="C373" s="30"/>
      <c r="D373" s="30"/>
      <c r="E373" s="30"/>
      <c r="F373" s="30"/>
      <c r="G373" s="30"/>
      <c r="H373" s="30"/>
    </row>
    <row r="374" spans="1:8" x14ac:dyDescent="0.25">
      <c r="A374" s="30"/>
      <c r="B374" s="30"/>
      <c r="C374" s="30"/>
      <c r="D374" s="30"/>
      <c r="E374" s="30"/>
      <c r="F374" s="30"/>
      <c r="G374" s="30"/>
      <c r="H374" s="30"/>
    </row>
    <row r="375" spans="1:8" x14ac:dyDescent="0.25">
      <c r="A375" s="30"/>
      <c r="B375" s="30"/>
      <c r="C375" s="30"/>
      <c r="D375" s="30"/>
      <c r="E375" s="30"/>
      <c r="F375" s="30"/>
      <c r="G375" s="30"/>
      <c r="H375" s="30"/>
    </row>
    <row r="376" spans="1:8" x14ac:dyDescent="0.25">
      <c r="A376" s="30"/>
      <c r="B376" s="30"/>
      <c r="C376" s="30"/>
      <c r="D376" s="30"/>
      <c r="E376" s="30"/>
      <c r="F376" s="30"/>
      <c r="G376" s="30"/>
      <c r="H376" s="30"/>
    </row>
    <row r="377" spans="1:8" x14ac:dyDescent="0.25">
      <c r="A377" s="30"/>
      <c r="B377" s="30"/>
      <c r="C377" s="30"/>
      <c r="D377" s="30"/>
      <c r="E377" s="30"/>
      <c r="F377" s="30"/>
      <c r="G377" s="30"/>
      <c r="H377" s="30"/>
    </row>
    <row r="378" spans="1:8" x14ac:dyDescent="0.25">
      <c r="A378" s="30"/>
      <c r="B378" s="30"/>
      <c r="C378" s="30"/>
      <c r="D378" s="30"/>
      <c r="E378" s="30"/>
      <c r="F378" s="30"/>
      <c r="G378" s="30"/>
      <c r="H378" s="30"/>
    </row>
    <row r="379" spans="1:8" x14ac:dyDescent="0.25">
      <c r="A379" s="30"/>
      <c r="B379" s="30"/>
      <c r="C379" s="30"/>
      <c r="D379" s="30"/>
      <c r="E379" s="30"/>
      <c r="F379" s="30"/>
      <c r="G379" s="30"/>
      <c r="H379" s="30"/>
    </row>
    <row r="380" spans="1:8" x14ac:dyDescent="0.25">
      <c r="A380" s="30"/>
      <c r="B380" s="30"/>
      <c r="C380" s="30"/>
      <c r="D380" s="30"/>
      <c r="E380" s="30"/>
      <c r="F380" s="30"/>
      <c r="G380" s="30"/>
      <c r="H380" s="30"/>
    </row>
    <row r="381" spans="1:8" x14ac:dyDescent="0.25">
      <c r="A381" s="30"/>
      <c r="B381" s="30"/>
      <c r="C381" s="30"/>
      <c r="D381" s="30"/>
      <c r="E381" s="30"/>
      <c r="F381" s="30"/>
      <c r="G381" s="30"/>
      <c r="H381" s="30"/>
    </row>
    <row r="382" spans="1:8" x14ac:dyDescent="0.25">
      <c r="A382" s="30"/>
      <c r="B382" s="30"/>
      <c r="C382" s="30"/>
      <c r="D382" s="30"/>
      <c r="E382" s="30"/>
      <c r="F382" s="30"/>
      <c r="G382" s="30"/>
      <c r="H382" s="30"/>
    </row>
    <row r="383" spans="1:8" x14ac:dyDescent="0.25">
      <c r="A383" s="30"/>
      <c r="B383" s="30"/>
      <c r="C383" s="30"/>
      <c r="D383" s="30"/>
      <c r="E383" s="30"/>
      <c r="F383" s="30"/>
      <c r="G383" s="30"/>
      <c r="H383" s="30"/>
    </row>
    <row r="384" spans="1:8" x14ac:dyDescent="0.25">
      <c r="A384" s="30"/>
      <c r="B384" s="30"/>
      <c r="C384" s="30"/>
      <c r="D384" s="30"/>
      <c r="E384" s="30"/>
      <c r="F384" s="30"/>
      <c r="G384" s="30"/>
      <c r="H384" s="30"/>
    </row>
    <row r="385" spans="1:8" x14ac:dyDescent="0.25">
      <c r="A385" s="30"/>
      <c r="B385" s="30"/>
      <c r="C385" s="30"/>
      <c r="D385" s="30"/>
      <c r="E385" s="30"/>
      <c r="F385" s="30"/>
      <c r="G385" s="30"/>
      <c r="H385" s="30"/>
    </row>
    <row r="386" spans="1:8" x14ac:dyDescent="0.25">
      <c r="A386" s="30"/>
      <c r="B386" s="30"/>
      <c r="C386" s="30"/>
      <c r="D386" s="30"/>
      <c r="E386" s="30"/>
      <c r="F386" s="30"/>
      <c r="G386" s="30"/>
      <c r="H386" s="30"/>
    </row>
    <row r="387" spans="1:8" x14ac:dyDescent="0.25">
      <c r="A387" s="30"/>
      <c r="B387" s="30"/>
      <c r="C387" s="30"/>
      <c r="D387" s="30"/>
      <c r="E387" s="30"/>
      <c r="F387" s="30"/>
      <c r="G387" s="30"/>
      <c r="H387" s="30"/>
    </row>
    <row r="388" spans="1:8" x14ac:dyDescent="0.25">
      <c r="A388" s="30"/>
      <c r="B388" s="30"/>
      <c r="C388" s="30"/>
      <c r="D388" s="30"/>
      <c r="E388" s="30"/>
      <c r="F388" s="30"/>
      <c r="G388" s="30"/>
      <c r="H388" s="30"/>
    </row>
    <row r="389" spans="1:8" x14ac:dyDescent="0.25">
      <c r="A389" s="30"/>
      <c r="B389" s="30"/>
      <c r="C389" s="30"/>
      <c r="D389" s="30"/>
      <c r="E389" s="30"/>
      <c r="F389" s="30"/>
      <c r="G389" s="30"/>
      <c r="H389" s="30"/>
    </row>
    <row r="390" spans="1:8" x14ac:dyDescent="0.25">
      <c r="A390" s="30"/>
      <c r="B390" s="30"/>
      <c r="C390" s="30"/>
      <c r="D390" s="30"/>
      <c r="E390" s="30"/>
      <c r="F390" s="30"/>
      <c r="G390" s="30"/>
      <c r="H390" s="30"/>
    </row>
    <row r="391" spans="1:8" x14ac:dyDescent="0.25">
      <c r="A391" s="30"/>
      <c r="B391" s="30"/>
      <c r="C391" s="30"/>
      <c r="D391" s="30"/>
      <c r="E391" s="30"/>
      <c r="F391" s="30"/>
      <c r="G391" s="30"/>
      <c r="H391" s="30"/>
    </row>
    <row r="392" spans="1:8" x14ac:dyDescent="0.25">
      <c r="A392" s="30"/>
      <c r="B392" s="30"/>
      <c r="C392" s="30"/>
      <c r="D392" s="30"/>
      <c r="E392" s="30"/>
      <c r="F392" s="30"/>
      <c r="G392" s="30"/>
      <c r="H392" s="30"/>
    </row>
    <row r="393" spans="1:8" x14ac:dyDescent="0.25">
      <c r="A393" s="30"/>
      <c r="B393" s="30"/>
      <c r="C393" s="30"/>
      <c r="D393" s="30"/>
      <c r="E393" s="30"/>
      <c r="F393" s="30"/>
      <c r="G393" s="30"/>
      <c r="H393" s="30"/>
    </row>
    <row r="394" spans="1:8" x14ac:dyDescent="0.25">
      <c r="A394" s="30"/>
      <c r="B394" s="30"/>
      <c r="C394" s="30"/>
      <c r="D394" s="30"/>
      <c r="E394" s="30"/>
      <c r="F394" s="30"/>
      <c r="G394" s="30"/>
      <c r="H394" s="30"/>
    </row>
    <row r="395" spans="1:8" x14ac:dyDescent="0.25">
      <c r="A395" s="30"/>
      <c r="B395" s="30"/>
      <c r="C395" s="30"/>
      <c r="D395" s="30"/>
      <c r="E395" s="30"/>
      <c r="F395" s="30"/>
      <c r="G395" s="30"/>
      <c r="H395" s="30"/>
    </row>
    <row r="396" spans="1:8" x14ac:dyDescent="0.25">
      <c r="A396" s="30"/>
      <c r="B396" s="30"/>
      <c r="C396" s="30"/>
      <c r="D396" s="30"/>
      <c r="E396" s="30"/>
      <c r="F396" s="30"/>
      <c r="G396" s="30"/>
      <c r="H396" s="30"/>
    </row>
    <row r="397" spans="1:8" x14ac:dyDescent="0.25">
      <c r="A397" s="30"/>
      <c r="B397" s="30"/>
      <c r="C397" s="30"/>
      <c r="D397" s="30"/>
      <c r="E397" s="30"/>
      <c r="F397" s="30"/>
      <c r="G397" s="30"/>
      <c r="H397" s="30"/>
    </row>
    <row r="398" spans="1:8" x14ac:dyDescent="0.25">
      <c r="A398" s="30"/>
      <c r="B398" s="30"/>
      <c r="C398" s="30"/>
      <c r="D398" s="30"/>
      <c r="E398" s="30"/>
      <c r="F398" s="30"/>
      <c r="G398" s="30"/>
      <c r="H398" s="30"/>
    </row>
    <row r="399" spans="1:8" x14ac:dyDescent="0.25">
      <c r="A399" s="30"/>
      <c r="B399" s="30"/>
      <c r="C399" s="30"/>
      <c r="D399" s="30"/>
      <c r="E399" s="30"/>
      <c r="F399" s="30"/>
      <c r="G399" s="30"/>
      <c r="H399" s="30"/>
    </row>
    <row r="400" spans="1:8" x14ac:dyDescent="0.25">
      <c r="A400" s="30"/>
      <c r="B400" s="30"/>
      <c r="C400" s="30"/>
      <c r="D400" s="30"/>
      <c r="E400" s="30"/>
      <c r="F400" s="30"/>
      <c r="G400" s="30"/>
      <c r="H400" s="30"/>
    </row>
    <row r="401" spans="1:8" x14ac:dyDescent="0.25">
      <c r="A401" s="30"/>
      <c r="B401" s="30"/>
      <c r="C401" s="30"/>
      <c r="D401" s="30"/>
      <c r="E401" s="30"/>
      <c r="F401" s="30"/>
      <c r="G401" s="30"/>
      <c r="H401" s="30"/>
    </row>
    <row r="402" spans="1:8" x14ac:dyDescent="0.25">
      <c r="A402" s="30"/>
      <c r="B402" s="30"/>
      <c r="C402" s="30"/>
      <c r="D402" s="30"/>
      <c r="E402" s="30"/>
      <c r="F402" s="30"/>
      <c r="G402" s="30"/>
      <c r="H402" s="30"/>
    </row>
    <row r="403" spans="1:8" x14ac:dyDescent="0.25">
      <c r="A403" s="30"/>
      <c r="B403" s="30"/>
      <c r="C403" s="30"/>
      <c r="D403" s="30"/>
      <c r="E403" s="30"/>
      <c r="F403" s="30"/>
      <c r="G403" s="30"/>
      <c r="H403" s="30"/>
    </row>
    <row r="404" spans="1:8" x14ac:dyDescent="0.25">
      <c r="A404" s="30"/>
      <c r="B404" s="30"/>
      <c r="C404" s="30"/>
      <c r="D404" s="30"/>
      <c r="E404" s="30"/>
      <c r="F404" s="30"/>
      <c r="G404" s="30"/>
      <c r="H404" s="30"/>
    </row>
    <row r="405" spans="1:8" x14ac:dyDescent="0.25">
      <c r="A405" s="30"/>
      <c r="B405" s="30"/>
      <c r="C405" s="30"/>
      <c r="D405" s="30"/>
      <c r="E405" s="30"/>
      <c r="F405" s="30"/>
      <c r="G405" s="30"/>
      <c r="H405" s="30"/>
    </row>
    <row r="406" spans="1:8" x14ac:dyDescent="0.25">
      <c r="A406" s="30"/>
      <c r="B406" s="30"/>
      <c r="C406" s="30"/>
      <c r="D406" s="30"/>
      <c r="E406" s="30"/>
      <c r="F406" s="30"/>
      <c r="G406" s="30"/>
      <c r="H406" s="30"/>
    </row>
    <row r="407" spans="1:8" x14ac:dyDescent="0.25">
      <c r="A407" s="30"/>
      <c r="B407" s="30"/>
      <c r="C407" s="30"/>
      <c r="D407" s="30"/>
      <c r="E407" s="30"/>
      <c r="F407" s="30"/>
      <c r="G407" s="30"/>
      <c r="H407" s="30"/>
    </row>
    <row r="408" spans="1:8" x14ac:dyDescent="0.25">
      <c r="A408" s="30"/>
      <c r="B408" s="30"/>
      <c r="C408" s="30"/>
      <c r="D408" s="30"/>
      <c r="E408" s="30"/>
      <c r="F408" s="30"/>
      <c r="G408" s="30"/>
      <c r="H408" s="30"/>
    </row>
    <row r="409" spans="1:8" x14ac:dyDescent="0.25">
      <c r="A409" s="30"/>
      <c r="B409" s="30"/>
      <c r="C409" s="30"/>
      <c r="D409" s="30"/>
      <c r="E409" s="30"/>
      <c r="F409" s="30"/>
      <c r="G409" s="30"/>
      <c r="H409" s="30"/>
    </row>
    <row r="410" spans="1:8" x14ac:dyDescent="0.25">
      <c r="A410" s="30"/>
      <c r="B410" s="30"/>
      <c r="C410" s="30"/>
      <c r="D410" s="30"/>
      <c r="E410" s="30"/>
      <c r="F410" s="30"/>
      <c r="G410" s="30"/>
      <c r="H410" s="30"/>
    </row>
    <row r="411" spans="1:8" x14ac:dyDescent="0.25">
      <c r="A411" s="30"/>
      <c r="B411" s="30"/>
      <c r="C411" s="30"/>
      <c r="D411" s="30"/>
      <c r="E411" s="30"/>
      <c r="F411" s="30"/>
      <c r="G411" s="30"/>
      <c r="H411" s="30"/>
    </row>
    <row r="412" spans="1:8" x14ac:dyDescent="0.25">
      <c r="A412" s="30"/>
      <c r="B412" s="30"/>
      <c r="C412" s="30"/>
      <c r="D412" s="30"/>
      <c r="E412" s="30"/>
      <c r="F412" s="30"/>
      <c r="G412" s="30"/>
      <c r="H412" s="30"/>
    </row>
    <row r="413" spans="1:8" x14ac:dyDescent="0.25">
      <c r="A413" s="30"/>
      <c r="B413" s="30"/>
      <c r="C413" s="30"/>
      <c r="D413" s="30"/>
      <c r="E413" s="30"/>
      <c r="F413" s="30"/>
      <c r="G413" s="30"/>
      <c r="H413" s="30"/>
    </row>
    <row r="414" spans="1:8" x14ac:dyDescent="0.25">
      <c r="A414" s="30"/>
      <c r="B414" s="30"/>
      <c r="C414" s="30"/>
      <c r="D414" s="30"/>
      <c r="E414" s="30"/>
      <c r="F414" s="30"/>
      <c r="G414" s="30"/>
      <c r="H414" s="30"/>
    </row>
    <row r="415" spans="1:8" x14ac:dyDescent="0.25">
      <c r="A415" s="30"/>
      <c r="B415" s="30"/>
      <c r="C415" s="30"/>
      <c r="D415" s="30"/>
      <c r="E415" s="30"/>
      <c r="F415" s="30"/>
      <c r="G415" s="30"/>
      <c r="H415" s="30"/>
    </row>
    <row r="416" spans="1:8" x14ac:dyDescent="0.25">
      <c r="A416" s="30"/>
      <c r="B416" s="30"/>
      <c r="C416" s="30"/>
      <c r="D416" s="30"/>
      <c r="E416" s="30"/>
      <c r="F416" s="30"/>
      <c r="G416" s="30"/>
      <c r="H416" s="30"/>
    </row>
    <row r="417" spans="1:8" x14ac:dyDescent="0.25">
      <c r="A417" s="30"/>
      <c r="B417" s="30"/>
      <c r="C417" s="30"/>
      <c r="D417" s="30"/>
      <c r="E417" s="30"/>
      <c r="F417" s="30"/>
      <c r="G417" s="30"/>
      <c r="H417" s="30"/>
    </row>
    <row r="418" spans="1:8" x14ac:dyDescent="0.25">
      <c r="A418" s="30"/>
      <c r="B418" s="30"/>
      <c r="C418" s="30"/>
      <c r="D418" s="30"/>
      <c r="E418" s="30"/>
      <c r="F418" s="30"/>
      <c r="G418" s="30"/>
      <c r="H418" s="30"/>
    </row>
    <row r="419" spans="1:8" x14ac:dyDescent="0.25">
      <c r="A419" s="30"/>
      <c r="B419" s="30"/>
      <c r="C419" s="30"/>
      <c r="D419" s="30"/>
      <c r="E419" s="30"/>
      <c r="F419" s="30"/>
      <c r="G419" s="30"/>
      <c r="H419" s="30"/>
    </row>
    <row r="420" spans="1:8" x14ac:dyDescent="0.25">
      <c r="A420" s="30"/>
      <c r="B420" s="30"/>
      <c r="C420" s="30"/>
      <c r="D420" s="30"/>
      <c r="E420" s="30"/>
      <c r="F420" s="30"/>
      <c r="G420" s="30"/>
      <c r="H420" s="30"/>
    </row>
    <row r="421" spans="1:8" x14ac:dyDescent="0.25">
      <c r="A421" s="30"/>
      <c r="B421" s="30"/>
      <c r="C421" s="30"/>
      <c r="D421" s="30"/>
      <c r="E421" s="30"/>
      <c r="F421" s="30"/>
      <c r="G421" s="30"/>
      <c r="H421" s="30"/>
    </row>
    <row r="422" spans="1:8" x14ac:dyDescent="0.25">
      <c r="A422" s="30"/>
      <c r="B422" s="30"/>
      <c r="C422" s="30"/>
      <c r="D422" s="30"/>
      <c r="E422" s="30"/>
      <c r="F422" s="30"/>
      <c r="G422" s="30"/>
      <c r="H422" s="30"/>
    </row>
    <row r="423" spans="1:8" x14ac:dyDescent="0.25">
      <c r="A423" s="30"/>
      <c r="B423" s="30"/>
      <c r="C423" s="30"/>
      <c r="D423" s="30"/>
      <c r="E423" s="30"/>
      <c r="F423" s="30"/>
      <c r="G423" s="30"/>
      <c r="H423" s="30"/>
    </row>
    <row r="424" spans="1:8" x14ac:dyDescent="0.25">
      <c r="A424" s="30"/>
      <c r="B424" s="30"/>
      <c r="C424" s="30"/>
      <c r="D424" s="30"/>
      <c r="E424" s="30"/>
      <c r="F424" s="30"/>
      <c r="G424" s="30"/>
      <c r="H424" s="30"/>
    </row>
    <row r="425" spans="1:8" x14ac:dyDescent="0.25">
      <c r="A425" s="30"/>
      <c r="B425" s="30"/>
      <c r="C425" s="30"/>
      <c r="D425" s="30"/>
      <c r="E425" s="30"/>
      <c r="F425" s="30"/>
      <c r="G425" s="30"/>
      <c r="H425" s="30"/>
    </row>
    <row r="426" spans="1:8" x14ac:dyDescent="0.25">
      <c r="A426" s="30"/>
      <c r="B426" s="30"/>
      <c r="C426" s="30"/>
      <c r="D426" s="30"/>
      <c r="E426" s="30"/>
      <c r="F426" s="30"/>
      <c r="G426" s="30"/>
      <c r="H426" s="30"/>
    </row>
    <row r="427" spans="1:8" x14ac:dyDescent="0.25">
      <c r="A427" s="30"/>
      <c r="B427" s="30"/>
      <c r="C427" s="30"/>
      <c r="D427" s="30"/>
      <c r="E427" s="30"/>
      <c r="F427" s="30"/>
      <c r="G427" s="30"/>
      <c r="H427" s="30"/>
    </row>
    <row r="428" spans="1:8" x14ac:dyDescent="0.25">
      <c r="A428" s="30"/>
      <c r="B428" s="30"/>
      <c r="C428" s="30"/>
      <c r="D428" s="30"/>
      <c r="E428" s="30"/>
      <c r="F428" s="30"/>
      <c r="G428" s="30"/>
      <c r="H428" s="30"/>
    </row>
    <row r="429" spans="1:8" x14ac:dyDescent="0.25">
      <c r="A429" s="30"/>
      <c r="B429" s="30"/>
      <c r="C429" s="30"/>
      <c r="D429" s="30"/>
      <c r="E429" s="30"/>
      <c r="F429" s="30"/>
      <c r="G429" s="30"/>
      <c r="H429" s="30"/>
    </row>
    <row r="430" spans="1:8" x14ac:dyDescent="0.25">
      <c r="A430" s="30"/>
      <c r="B430" s="30"/>
      <c r="C430" s="30"/>
      <c r="D430" s="30"/>
      <c r="E430" s="30"/>
      <c r="F430" s="30"/>
      <c r="G430" s="30"/>
      <c r="H430" s="30"/>
    </row>
    <row r="431" spans="1:8" x14ac:dyDescent="0.25">
      <c r="A431" s="30"/>
      <c r="B431" s="30"/>
      <c r="C431" s="30"/>
      <c r="D431" s="30"/>
      <c r="E431" s="30"/>
      <c r="F431" s="30"/>
      <c r="G431" s="30"/>
      <c r="H431" s="30"/>
    </row>
    <row r="432" spans="1:8" x14ac:dyDescent="0.25">
      <c r="A432" s="30"/>
      <c r="B432" s="30"/>
      <c r="C432" s="30"/>
      <c r="D432" s="30"/>
      <c r="E432" s="30"/>
      <c r="F432" s="30"/>
      <c r="G432" s="30"/>
      <c r="H432" s="30"/>
    </row>
    <row r="433" spans="1:8" x14ac:dyDescent="0.25">
      <c r="A433" s="30"/>
      <c r="B433" s="30"/>
      <c r="C433" s="30"/>
      <c r="D433" s="30"/>
      <c r="E433" s="30"/>
      <c r="F433" s="30"/>
      <c r="G433" s="30"/>
      <c r="H433" s="30"/>
    </row>
    <row r="434" spans="1:8" x14ac:dyDescent="0.25">
      <c r="A434" s="30"/>
      <c r="B434" s="30"/>
      <c r="C434" s="30"/>
      <c r="D434" s="30"/>
      <c r="E434" s="30"/>
      <c r="F434" s="30"/>
      <c r="G434" s="30"/>
      <c r="H434" s="30"/>
    </row>
    <row r="435" spans="1:8" x14ac:dyDescent="0.25">
      <c r="A435" s="30"/>
      <c r="B435" s="30"/>
      <c r="C435" s="30"/>
      <c r="D435" s="30"/>
      <c r="E435" s="30"/>
      <c r="F435" s="30"/>
      <c r="G435" s="30"/>
      <c r="H435" s="30"/>
    </row>
    <row r="436" spans="1:8" x14ac:dyDescent="0.25">
      <c r="A436" s="30"/>
      <c r="B436" s="30"/>
      <c r="C436" s="30"/>
      <c r="D436" s="30"/>
      <c r="E436" s="30"/>
      <c r="F436" s="30"/>
      <c r="G436" s="30"/>
      <c r="H436" s="30"/>
    </row>
    <row r="437" spans="1:8" x14ac:dyDescent="0.25">
      <c r="A437" s="30"/>
      <c r="B437" s="30"/>
      <c r="C437" s="30"/>
      <c r="D437" s="30"/>
      <c r="E437" s="30"/>
      <c r="F437" s="30"/>
      <c r="G437" s="30"/>
      <c r="H437" s="30"/>
    </row>
    <row r="438" spans="1:8" x14ac:dyDescent="0.25">
      <c r="A438" s="30"/>
      <c r="B438" s="30"/>
      <c r="C438" s="30"/>
      <c r="D438" s="30"/>
      <c r="E438" s="30"/>
      <c r="F438" s="30"/>
      <c r="G438" s="30"/>
      <c r="H438" s="30"/>
    </row>
    <row r="439" spans="1:8" x14ac:dyDescent="0.25">
      <c r="A439" s="30"/>
      <c r="B439" s="30"/>
      <c r="C439" s="30"/>
      <c r="D439" s="30"/>
      <c r="E439" s="30"/>
      <c r="F439" s="30"/>
      <c r="G439" s="30"/>
      <c r="H439" s="30"/>
    </row>
    <row r="440" spans="1:8" x14ac:dyDescent="0.25">
      <c r="A440" s="30"/>
      <c r="B440" s="30"/>
      <c r="C440" s="30"/>
      <c r="D440" s="30"/>
      <c r="E440" s="30"/>
      <c r="F440" s="30"/>
      <c r="G440" s="30"/>
      <c r="H440" s="30"/>
    </row>
    <row r="441" spans="1:8" x14ac:dyDescent="0.25">
      <c r="A441" s="30"/>
      <c r="B441" s="30"/>
      <c r="C441" s="30"/>
      <c r="D441" s="30"/>
      <c r="E441" s="30"/>
      <c r="F441" s="30"/>
      <c r="G441" s="30"/>
      <c r="H441" s="30"/>
    </row>
    <row r="442" spans="1:8" x14ac:dyDescent="0.25">
      <c r="A442" s="30"/>
      <c r="B442" s="30"/>
      <c r="C442" s="30"/>
      <c r="D442" s="30"/>
      <c r="E442" s="30"/>
      <c r="F442" s="30"/>
      <c r="G442" s="30"/>
      <c r="H442" s="30"/>
    </row>
    <row r="443" spans="1:8" x14ac:dyDescent="0.25">
      <c r="A443" s="30"/>
      <c r="B443" s="30"/>
      <c r="C443" s="30"/>
      <c r="D443" s="30"/>
      <c r="E443" s="30"/>
      <c r="F443" s="30"/>
      <c r="G443" s="30"/>
      <c r="H443" s="30"/>
    </row>
    <row r="444" spans="1:8" x14ac:dyDescent="0.25">
      <c r="A444" s="30"/>
      <c r="B444" s="30"/>
      <c r="C444" s="30"/>
      <c r="D444" s="30"/>
      <c r="E444" s="30"/>
      <c r="F444" s="30"/>
      <c r="G444" s="30"/>
      <c r="H444" s="30"/>
    </row>
    <row r="445" spans="1:8" x14ac:dyDescent="0.25">
      <c r="A445" s="30"/>
      <c r="B445" s="30"/>
      <c r="C445" s="30"/>
      <c r="D445" s="30"/>
      <c r="E445" s="30"/>
      <c r="F445" s="30"/>
      <c r="G445" s="30"/>
      <c r="H445" s="30"/>
    </row>
    <row r="446" spans="1:8" x14ac:dyDescent="0.25">
      <c r="A446" s="30"/>
      <c r="B446" s="30"/>
      <c r="C446" s="30"/>
      <c r="D446" s="30"/>
      <c r="E446" s="30"/>
      <c r="F446" s="30"/>
      <c r="G446" s="30"/>
      <c r="H446" s="30"/>
    </row>
    <row r="447" spans="1:8" x14ac:dyDescent="0.25">
      <c r="A447" s="30"/>
      <c r="B447" s="30"/>
      <c r="C447" s="30"/>
      <c r="D447" s="30"/>
      <c r="E447" s="30"/>
      <c r="F447" s="30"/>
      <c r="G447" s="30"/>
      <c r="H447" s="30"/>
    </row>
    <row r="448" spans="1:8" x14ac:dyDescent="0.25">
      <c r="A448" s="30"/>
      <c r="B448" s="30"/>
      <c r="C448" s="30"/>
      <c r="D448" s="30"/>
      <c r="E448" s="30"/>
      <c r="F448" s="30"/>
      <c r="G448" s="30"/>
      <c r="H448" s="30"/>
    </row>
    <row r="449" spans="1:8" x14ac:dyDescent="0.25">
      <c r="A449" s="30"/>
      <c r="B449" s="30"/>
      <c r="C449" s="30"/>
      <c r="D449" s="30"/>
      <c r="E449" s="30"/>
      <c r="F449" s="30"/>
      <c r="G449" s="30"/>
      <c r="H449" s="30"/>
    </row>
    <row r="450" spans="1:8" x14ac:dyDescent="0.25">
      <c r="A450" s="30"/>
      <c r="B450" s="30"/>
      <c r="C450" s="30"/>
      <c r="D450" s="30"/>
      <c r="E450" s="30"/>
      <c r="F450" s="30"/>
      <c r="G450" s="30"/>
      <c r="H450" s="30"/>
    </row>
    <row r="451" spans="1:8" x14ac:dyDescent="0.25">
      <c r="A451" s="30"/>
      <c r="B451" s="30"/>
      <c r="C451" s="30"/>
      <c r="D451" s="30"/>
      <c r="E451" s="30"/>
      <c r="F451" s="30"/>
      <c r="G451" s="30"/>
      <c r="H451" s="30"/>
    </row>
    <row r="452" spans="1:8" x14ac:dyDescent="0.25">
      <c r="A452" s="30"/>
      <c r="B452" s="30"/>
      <c r="C452" s="30"/>
      <c r="D452" s="30"/>
      <c r="E452" s="30"/>
      <c r="F452" s="30"/>
      <c r="G452" s="30"/>
      <c r="H452" s="30"/>
    </row>
    <row r="453" spans="1:8" x14ac:dyDescent="0.25">
      <c r="A453" s="30"/>
      <c r="B453" s="30"/>
      <c r="C453" s="30"/>
      <c r="D453" s="30"/>
      <c r="E453" s="30"/>
      <c r="F453" s="30"/>
      <c r="G453" s="30"/>
      <c r="H453" s="30"/>
    </row>
    <row r="454" spans="1:8" x14ac:dyDescent="0.25">
      <c r="A454" s="30"/>
      <c r="B454" s="30"/>
      <c r="C454" s="30"/>
      <c r="D454" s="30"/>
      <c r="E454" s="30"/>
      <c r="F454" s="30"/>
      <c r="G454" s="30"/>
      <c r="H454" s="30"/>
    </row>
    <row r="455" spans="1:8" x14ac:dyDescent="0.25">
      <c r="A455" s="30"/>
      <c r="B455" s="30"/>
      <c r="C455" s="30"/>
      <c r="D455" s="30"/>
      <c r="E455" s="30"/>
      <c r="F455" s="30"/>
      <c r="G455" s="30"/>
      <c r="H455" s="30"/>
    </row>
    <row r="456" spans="1:8" x14ac:dyDescent="0.25">
      <c r="A456" s="30"/>
      <c r="B456" s="30"/>
      <c r="C456" s="30"/>
      <c r="D456" s="30"/>
      <c r="E456" s="30"/>
      <c r="F456" s="30"/>
      <c r="G456" s="30"/>
      <c r="H456" s="30"/>
    </row>
    <row r="457" spans="1:8" x14ac:dyDescent="0.25">
      <c r="A457" s="30"/>
      <c r="B457" s="30"/>
      <c r="C457" s="30"/>
      <c r="D457" s="30"/>
      <c r="E457" s="30"/>
      <c r="F457" s="30"/>
      <c r="G457" s="30"/>
      <c r="H457" s="30"/>
    </row>
    <row r="458" spans="1:8" x14ac:dyDescent="0.25">
      <c r="A458" s="30"/>
      <c r="B458" s="30"/>
      <c r="C458" s="30"/>
      <c r="D458" s="30"/>
      <c r="E458" s="30"/>
      <c r="F458" s="30"/>
      <c r="G458" s="30"/>
      <c r="H458" s="30"/>
    </row>
    <row r="459" spans="1:8" x14ac:dyDescent="0.25">
      <c r="A459" s="30"/>
      <c r="B459" s="30"/>
      <c r="C459" s="30"/>
      <c r="D459" s="30"/>
      <c r="E459" s="30"/>
      <c r="F459" s="30"/>
      <c r="G459" s="30"/>
      <c r="H459" s="30"/>
    </row>
    <row r="460" spans="1:8" x14ac:dyDescent="0.25">
      <c r="A460" s="30"/>
      <c r="B460" s="30"/>
      <c r="C460" s="30"/>
      <c r="D460" s="30"/>
      <c r="E460" s="30"/>
      <c r="F460" s="30"/>
      <c r="G460" s="30"/>
      <c r="H460" s="30"/>
    </row>
    <row r="461" spans="1:8" x14ac:dyDescent="0.25">
      <c r="A461" s="30"/>
      <c r="B461" s="30"/>
      <c r="C461" s="30"/>
      <c r="D461" s="30"/>
      <c r="E461" s="30"/>
      <c r="F461" s="30"/>
      <c r="G461" s="30"/>
      <c r="H461" s="30"/>
    </row>
    <row r="462" spans="1:8" x14ac:dyDescent="0.25">
      <c r="A462" s="30"/>
      <c r="B462" s="30"/>
      <c r="C462" s="30"/>
      <c r="D462" s="30"/>
      <c r="E462" s="30"/>
      <c r="F462" s="30"/>
      <c r="G462" s="30"/>
      <c r="H462" s="30"/>
    </row>
    <row r="463" spans="1:8" x14ac:dyDescent="0.25">
      <c r="A463" s="30"/>
      <c r="B463" s="30"/>
      <c r="C463" s="30"/>
      <c r="D463" s="30"/>
      <c r="E463" s="30"/>
      <c r="F463" s="30"/>
      <c r="G463" s="30"/>
      <c r="H463" s="30"/>
    </row>
    <row r="464" spans="1:8" x14ac:dyDescent="0.25">
      <c r="A464" s="30"/>
      <c r="B464" s="30"/>
      <c r="C464" s="30"/>
      <c r="D464" s="30"/>
      <c r="E464" s="30"/>
      <c r="F464" s="30"/>
      <c r="G464" s="30"/>
      <c r="H464" s="30"/>
    </row>
    <row r="465" spans="1:8" x14ac:dyDescent="0.25">
      <c r="A465" s="30"/>
      <c r="B465" s="30"/>
      <c r="C465" s="30"/>
      <c r="D465" s="30"/>
      <c r="E465" s="30"/>
      <c r="F465" s="30"/>
      <c r="G465" s="30"/>
      <c r="H465" s="30"/>
    </row>
    <row r="466" spans="1:8" x14ac:dyDescent="0.25">
      <c r="A466" s="30"/>
      <c r="B466" s="30"/>
      <c r="C466" s="30"/>
      <c r="D466" s="30"/>
      <c r="E466" s="30"/>
      <c r="F466" s="30"/>
      <c r="G466" s="30"/>
      <c r="H466" s="30"/>
    </row>
    <row r="467" spans="1:8" x14ac:dyDescent="0.25">
      <c r="A467" s="30"/>
      <c r="B467" s="30"/>
      <c r="C467" s="30"/>
      <c r="D467" s="30"/>
      <c r="E467" s="30"/>
      <c r="F467" s="30"/>
      <c r="G467" s="30"/>
      <c r="H467" s="30"/>
    </row>
    <row r="468" spans="1:8" x14ac:dyDescent="0.25">
      <c r="A468" s="30"/>
      <c r="B468" s="30"/>
      <c r="C468" s="30"/>
      <c r="D468" s="30"/>
      <c r="E468" s="30"/>
      <c r="F468" s="30"/>
      <c r="G468" s="30"/>
      <c r="H468" s="30"/>
    </row>
    <row r="469" spans="1:8" x14ac:dyDescent="0.25">
      <c r="A469" s="30"/>
      <c r="B469" s="30"/>
      <c r="C469" s="30"/>
      <c r="D469" s="30"/>
      <c r="E469" s="30"/>
      <c r="F469" s="30"/>
      <c r="G469" s="30"/>
      <c r="H469" s="30"/>
    </row>
    <row r="470" spans="1:8" x14ac:dyDescent="0.25">
      <c r="A470" s="30"/>
      <c r="B470" s="30"/>
      <c r="C470" s="30"/>
      <c r="D470" s="30"/>
      <c r="E470" s="30"/>
      <c r="F470" s="30"/>
      <c r="G470" s="30"/>
      <c r="H470" s="30"/>
    </row>
    <row r="471" spans="1:8" x14ac:dyDescent="0.25">
      <c r="A471" s="30"/>
      <c r="B471" s="30"/>
      <c r="C471" s="30"/>
      <c r="D471" s="30"/>
      <c r="E471" s="30"/>
      <c r="F471" s="30"/>
      <c r="G471" s="30"/>
      <c r="H471" s="30"/>
    </row>
    <row r="472" spans="1:8" x14ac:dyDescent="0.25">
      <c r="A472" s="30"/>
      <c r="B472" s="30"/>
      <c r="C472" s="30"/>
      <c r="D472" s="30"/>
      <c r="E472" s="30"/>
      <c r="F472" s="30"/>
      <c r="G472" s="30"/>
      <c r="H472" s="30"/>
    </row>
    <row r="473" spans="1:8" x14ac:dyDescent="0.25">
      <c r="A473" s="30"/>
      <c r="B473" s="30"/>
      <c r="C473" s="30"/>
      <c r="D473" s="30"/>
      <c r="E473" s="30"/>
      <c r="F473" s="30"/>
      <c r="G473" s="30"/>
      <c r="H473" s="30"/>
    </row>
    <row r="474" spans="1:8" x14ac:dyDescent="0.25">
      <c r="A474" s="30"/>
      <c r="B474" s="30"/>
      <c r="C474" s="30"/>
      <c r="D474" s="30"/>
      <c r="E474" s="30"/>
      <c r="F474" s="30"/>
      <c r="G474" s="30"/>
      <c r="H474" s="30"/>
    </row>
    <row r="475" spans="1:8" x14ac:dyDescent="0.25">
      <c r="A475" s="30"/>
      <c r="B475" s="30"/>
      <c r="C475" s="30"/>
      <c r="D475" s="30"/>
      <c r="E475" s="30"/>
      <c r="F475" s="30"/>
      <c r="G475" s="30"/>
      <c r="H475" s="30"/>
    </row>
    <row r="476" spans="1:8" x14ac:dyDescent="0.25">
      <c r="A476" s="30"/>
      <c r="B476" s="30"/>
      <c r="C476" s="30"/>
      <c r="D476" s="30"/>
      <c r="E476" s="30"/>
      <c r="F476" s="30"/>
      <c r="G476" s="30"/>
      <c r="H476" s="30"/>
    </row>
    <row r="477" spans="1:8" x14ac:dyDescent="0.25">
      <c r="A477" s="30"/>
      <c r="B477" s="30"/>
      <c r="C477" s="30"/>
      <c r="D477" s="30"/>
      <c r="E477" s="30"/>
      <c r="F477" s="30"/>
      <c r="G477" s="30"/>
      <c r="H477" s="30"/>
    </row>
    <row r="478" spans="1:8" x14ac:dyDescent="0.25">
      <c r="A478" s="30"/>
      <c r="B478" s="30"/>
      <c r="C478" s="30"/>
      <c r="D478" s="30"/>
      <c r="E478" s="30"/>
      <c r="F478" s="30"/>
      <c r="G478" s="30"/>
      <c r="H478" s="30"/>
    </row>
    <row r="479" spans="1:8" x14ac:dyDescent="0.25">
      <c r="A479" s="30"/>
      <c r="B479" s="30"/>
      <c r="C479" s="30"/>
      <c r="D479" s="30"/>
      <c r="E479" s="30"/>
      <c r="F479" s="30"/>
      <c r="G479" s="30"/>
      <c r="H479" s="30"/>
    </row>
    <row r="480" spans="1:8" x14ac:dyDescent="0.25">
      <c r="A480" s="30"/>
      <c r="B480" s="30"/>
      <c r="C480" s="30"/>
      <c r="D480" s="30"/>
      <c r="E480" s="30"/>
      <c r="F480" s="30"/>
      <c r="G480" s="30"/>
      <c r="H480" s="30"/>
    </row>
    <row r="481" spans="1:8" x14ac:dyDescent="0.25">
      <c r="A481" s="30"/>
      <c r="B481" s="30"/>
      <c r="C481" s="30"/>
      <c r="D481" s="30"/>
      <c r="E481" s="30"/>
      <c r="F481" s="30"/>
      <c r="G481" s="30"/>
      <c r="H481" s="30"/>
    </row>
    <row r="482" spans="1:8" x14ac:dyDescent="0.25">
      <c r="A482" s="30"/>
      <c r="B482" s="30"/>
      <c r="C482" s="30"/>
      <c r="D482" s="30"/>
      <c r="E482" s="30"/>
      <c r="F482" s="30"/>
      <c r="G482" s="30"/>
      <c r="H482" s="30"/>
    </row>
    <row r="483" spans="1:8" x14ac:dyDescent="0.25">
      <c r="A483" s="30"/>
      <c r="B483" s="30"/>
      <c r="C483" s="30"/>
      <c r="D483" s="30"/>
      <c r="E483" s="30"/>
      <c r="F483" s="30"/>
      <c r="G483" s="30"/>
      <c r="H483" s="30"/>
    </row>
    <row r="484" spans="1:8" x14ac:dyDescent="0.25">
      <c r="A484" s="30"/>
      <c r="B484" s="30"/>
      <c r="C484" s="30"/>
      <c r="D484" s="30"/>
      <c r="E484" s="30"/>
      <c r="F484" s="30"/>
      <c r="G484" s="30"/>
      <c r="H484" s="30"/>
    </row>
    <row r="485" spans="1:8" x14ac:dyDescent="0.25">
      <c r="A485" s="30"/>
      <c r="B485" s="30"/>
      <c r="C485" s="30"/>
      <c r="D485" s="30"/>
      <c r="E485" s="30"/>
      <c r="F485" s="30"/>
      <c r="G485" s="30"/>
      <c r="H485" s="30"/>
    </row>
    <row r="486" spans="1:8" x14ac:dyDescent="0.25">
      <c r="A486" s="30"/>
      <c r="B486" s="30"/>
      <c r="C486" s="30"/>
      <c r="D486" s="30"/>
      <c r="E486" s="30"/>
      <c r="F486" s="30"/>
      <c r="G486" s="30"/>
      <c r="H486" s="30"/>
    </row>
    <row r="487" spans="1:8" x14ac:dyDescent="0.25">
      <c r="A487" s="30"/>
      <c r="B487" s="30"/>
      <c r="C487" s="30"/>
      <c r="D487" s="30"/>
      <c r="E487" s="30"/>
      <c r="F487" s="30"/>
      <c r="G487" s="30"/>
      <c r="H487" s="30"/>
    </row>
    <row r="488" spans="1:8" x14ac:dyDescent="0.25">
      <c r="A488" s="30"/>
      <c r="B488" s="30"/>
      <c r="C488" s="30"/>
      <c r="D488" s="30"/>
      <c r="E488" s="30"/>
      <c r="F488" s="30"/>
      <c r="G488" s="30"/>
      <c r="H488" s="30"/>
    </row>
    <row r="489" spans="1:8" x14ac:dyDescent="0.25">
      <c r="A489" s="30"/>
      <c r="B489" s="30"/>
      <c r="C489" s="30"/>
      <c r="D489" s="30"/>
      <c r="E489" s="30"/>
      <c r="F489" s="30"/>
      <c r="G489" s="30"/>
      <c r="H489" s="30"/>
    </row>
    <row r="490" spans="1:8" x14ac:dyDescent="0.25">
      <c r="A490" s="30"/>
      <c r="B490" s="30"/>
      <c r="C490" s="30"/>
      <c r="D490" s="30"/>
      <c r="E490" s="30"/>
      <c r="F490" s="30"/>
      <c r="G490" s="30"/>
      <c r="H490" s="30"/>
    </row>
    <row r="491" spans="1:8" x14ac:dyDescent="0.25">
      <c r="A491" s="30"/>
      <c r="B491" s="30"/>
      <c r="C491" s="30"/>
      <c r="D491" s="30"/>
      <c r="E491" s="30"/>
      <c r="F491" s="30"/>
      <c r="G491" s="30"/>
      <c r="H491" s="30"/>
    </row>
    <row r="492" spans="1:8" x14ac:dyDescent="0.25">
      <c r="A492" s="30"/>
      <c r="B492" s="30"/>
      <c r="C492" s="30"/>
      <c r="D492" s="30"/>
      <c r="E492" s="30"/>
      <c r="F492" s="30"/>
      <c r="G492" s="30"/>
      <c r="H492" s="30"/>
    </row>
    <row r="493" spans="1:8" x14ac:dyDescent="0.25">
      <c r="A493" s="30"/>
      <c r="B493" s="30"/>
      <c r="C493" s="30"/>
      <c r="D493" s="30"/>
      <c r="E493" s="30"/>
      <c r="F493" s="30"/>
      <c r="G493" s="30"/>
      <c r="H493" s="30"/>
    </row>
    <row r="494" spans="1:8" x14ac:dyDescent="0.25">
      <c r="A494" s="30"/>
      <c r="B494" s="30"/>
      <c r="C494" s="30"/>
      <c r="D494" s="30"/>
      <c r="E494" s="30"/>
      <c r="F494" s="30"/>
      <c r="G494" s="30"/>
      <c r="H494" s="30"/>
    </row>
    <row r="495" spans="1:8" x14ac:dyDescent="0.25">
      <c r="A495" s="30"/>
      <c r="B495" s="30"/>
      <c r="C495" s="30"/>
      <c r="D495" s="30"/>
      <c r="E495" s="30"/>
      <c r="F495" s="30"/>
      <c r="G495" s="30"/>
      <c r="H495" s="30"/>
    </row>
    <row r="496" spans="1:8" x14ac:dyDescent="0.25">
      <c r="A496" s="30"/>
      <c r="B496" s="30"/>
      <c r="C496" s="30"/>
      <c r="D496" s="30"/>
      <c r="E496" s="30"/>
      <c r="F496" s="30"/>
      <c r="G496" s="30"/>
      <c r="H496" s="30"/>
    </row>
    <row r="497" spans="1:8" x14ac:dyDescent="0.25">
      <c r="A497" s="30"/>
      <c r="B497" s="30"/>
      <c r="C497" s="30"/>
      <c r="D497" s="30"/>
      <c r="E497" s="30"/>
      <c r="F497" s="30"/>
      <c r="G497" s="30"/>
      <c r="H497" s="30"/>
    </row>
    <row r="498" spans="1:8" x14ac:dyDescent="0.25">
      <c r="A498" s="30"/>
      <c r="B498" s="30"/>
      <c r="C498" s="30"/>
      <c r="D498" s="30"/>
      <c r="E498" s="30"/>
      <c r="F498" s="30"/>
      <c r="G498" s="30"/>
      <c r="H498" s="30"/>
    </row>
    <row r="499" spans="1:8" x14ac:dyDescent="0.25">
      <c r="A499" s="30"/>
      <c r="B499" s="30"/>
      <c r="C499" s="30"/>
      <c r="D499" s="30"/>
      <c r="E499" s="30"/>
      <c r="F499" s="30"/>
      <c r="G499" s="30"/>
      <c r="H499" s="30"/>
    </row>
    <row r="500" spans="1:8" x14ac:dyDescent="0.25">
      <c r="A500" s="30"/>
      <c r="B500" s="30"/>
      <c r="C500" s="30"/>
      <c r="D500" s="30"/>
      <c r="E500" s="30"/>
      <c r="F500" s="30"/>
      <c r="G500" s="30"/>
      <c r="H500" s="30"/>
    </row>
    <row r="501" spans="1:8" x14ac:dyDescent="0.25">
      <c r="A501" s="30"/>
      <c r="B501" s="30"/>
      <c r="C501" s="30"/>
      <c r="D501" s="30"/>
      <c r="E501" s="30"/>
      <c r="F501" s="30"/>
      <c r="G501" s="30"/>
      <c r="H501" s="30"/>
    </row>
    <row r="502" spans="1:8" x14ac:dyDescent="0.25">
      <c r="A502" s="30"/>
      <c r="B502" s="30"/>
      <c r="C502" s="30"/>
      <c r="D502" s="30"/>
      <c r="E502" s="30"/>
      <c r="F502" s="30"/>
      <c r="G502" s="30"/>
      <c r="H502" s="30"/>
    </row>
    <row r="503" spans="1:8" x14ac:dyDescent="0.25">
      <c r="A503" s="30"/>
      <c r="B503" s="30"/>
      <c r="C503" s="30"/>
      <c r="D503" s="30"/>
      <c r="E503" s="30"/>
      <c r="F503" s="30"/>
      <c r="G503" s="30"/>
      <c r="H503" s="30"/>
    </row>
    <row r="504" spans="1:8" x14ac:dyDescent="0.25">
      <c r="A504" s="30"/>
      <c r="B504" s="30"/>
      <c r="C504" s="30"/>
      <c r="D504" s="30"/>
      <c r="E504" s="30"/>
      <c r="F504" s="30"/>
      <c r="G504" s="30"/>
      <c r="H504" s="30"/>
    </row>
    <row r="505" spans="1:8" x14ac:dyDescent="0.25">
      <c r="A505" s="30"/>
      <c r="B505" s="30"/>
      <c r="C505" s="30"/>
      <c r="D505" s="30"/>
      <c r="E505" s="30"/>
      <c r="F505" s="30"/>
      <c r="G505" s="30"/>
      <c r="H505" s="30"/>
    </row>
    <row r="506" spans="1:8" x14ac:dyDescent="0.25">
      <c r="A506" s="30"/>
      <c r="B506" s="30"/>
      <c r="C506" s="30"/>
      <c r="D506" s="30"/>
      <c r="E506" s="30"/>
      <c r="F506" s="30"/>
      <c r="G506" s="30"/>
      <c r="H506" s="30"/>
    </row>
    <row r="507" spans="1:8" x14ac:dyDescent="0.25">
      <c r="A507" s="30"/>
      <c r="B507" s="30"/>
      <c r="C507" s="30"/>
      <c r="D507" s="30"/>
      <c r="E507" s="30"/>
      <c r="F507" s="30"/>
      <c r="G507" s="30"/>
      <c r="H507" s="30"/>
    </row>
    <row r="508" spans="1:8" x14ac:dyDescent="0.25">
      <c r="A508" s="30"/>
      <c r="B508" s="30"/>
      <c r="C508" s="30"/>
      <c r="D508" s="30"/>
      <c r="E508" s="30"/>
      <c r="F508" s="30"/>
      <c r="G508" s="30"/>
      <c r="H508" s="30"/>
    </row>
    <row r="509" spans="1:8" x14ac:dyDescent="0.25">
      <c r="A509" s="30"/>
      <c r="B509" s="30"/>
      <c r="C509" s="30"/>
      <c r="D509" s="30"/>
      <c r="E509" s="30"/>
      <c r="F509" s="30"/>
      <c r="G509" s="30"/>
      <c r="H509" s="30"/>
    </row>
    <row r="510" spans="1:8" x14ac:dyDescent="0.25">
      <c r="A510" s="30"/>
      <c r="B510" s="30"/>
      <c r="C510" s="30"/>
      <c r="D510" s="30"/>
      <c r="E510" s="30"/>
      <c r="F510" s="30"/>
      <c r="G510" s="30"/>
      <c r="H510" s="30"/>
    </row>
    <row r="511" spans="1:8" x14ac:dyDescent="0.25">
      <c r="A511" s="30"/>
      <c r="B511" s="30"/>
      <c r="C511" s="30"/>
      <c r="D511" s="30"/>
      <c r="E511" s="30"/>
      <c r="F511" s="30"/>
      <c r="G511" s="30"/>
      <c r="H511" s="30"/>
    </row>
    <row r="512" spans="1:8" x14ac:dyDescent="0.25">
      <c r="A512" s="30"/>
      <c r="B512" s="30"/>
      <c r="C512" s="30"/>
      <c r="D512" s="30"/>
      <c r="E512" s="30"/>
      <c r="F512" s="30"/>
      <c r="G512" s="30"/>
      <c r="H512" s="30"/>
    </row>
    <row r="513" spans="1:8" x14ac:dyDescent="0.25">
      <c r="A513" s="30"/>
      <c r="B513" s="30"/>
      <c r="C513" s="30"/>
      <c r="D513" s="30"/>
      <c r="E513" s="30"/>
      <c r="F513" s="30"/>
      <c r="G513" s="30"/>
      <c r="H513" s="30"/>
    </row>
    <row r="514" spans="1:8" x14ac:dyDescent="0.25">
      <c r="A514" s="30"/>
      <c r="B514" s="30"/>
      <c r="C514" s="30"/>
      <c r="D514" s="30"/>
      <c r="E514" s="30"/>
      <c r="F514" s="30"/>
      <c r="G514" s="30"/>
      <c r="H514" s="30"/>
    </row>
    <row r="515" spans="1:8" x14ac:dyDescent="0.25">
      <c r="A515" s="30"/>
      <c r="B515" s="30"/>
      <c r="C515" s="30"/>
      <c r="D515" s="30"/>
      <c r="E515" s="30"/>
      <c r="F515" s="30"/>
      <c r="G515" s="30"/>
      <c r="H515" s="30"/>
    </row>
    <row r="516" spans="1:8" x14ac:dyDescent="0.25">
      <c r="A516" s="30"/>
      <c r="B516" s="30"/>
      <c r="C516" s="30"/>
      <c r="D516" s="30"/>
      <c r="E516" s="30"/>
      <c r="F516" s="30"/>
      <c r="G516" s="30"/>
      <c r="H516" s="30"/>
    </row>
    <row r="517" spans="1:8" x14ac:dyDescent="0.25">
      <c r="A517" s="30"/>
      <c r="B517" s="30"/>
      <c r="C517" s="30"/>
      <c r="D517" s="30"/>
      <c r="E517" s="30"/>
      <c r="F517" s="30"/>
      <c r="G517" s="30"/>
      <c r="H517" s="30"/>
    </row>
    <row r="518" spans="1:8" x14ac:dyDescent="0.25">
      <c r="A518" s="30"/>
      <c r="B518" s="30"/>
      <c r="C518" s="30"/>
      <c r="D518" s="30"/>
      <c r="E518" s="30"/>
      <c r="F518" s="30"/>
      <c r="G518" s="30"/>
      <c r="H518" s="30"/>
    </row>
    <row r="519" spans="1:8" x14ac:dyDescent="0.25">
      <c r="A519" s="30"/>
      <c r="B519" s="30"/>
      <c r="C519" s="30"/>
      <c r="D519" s="30"/>
      <c r="E519" s="30"/>
      <c r="F519" s="30"/>
      <c r="G519" s="30"/>
      <c r="H519" s="30"/>
    </row>
    <row r="520" spans="1:8" x14ac:dyDescent="0.25">
      <c r="A520" s="30"/>
      <c r="B520" s="30"/>
      <c r="C520" s="30"/>
      <c r="D520" s="30"/>
      <c r="E520" s="30"/>
      <c r="F520" s="30"/>
      <c r="G520" s="30"/>
      <c r="H520" s="30"/>
    </row>
    <row r="521" spans="1:8" x14ac:dyDescent="0.25">
      <c r="A521" s="30"/>
      <c r="B521" s="30"/>
      <c r="C521" s="30"/>
      <c r="D521" s="30"/>
      <c r="E521" s="30"/>
      <c r="F521" s="30"/>
      <c r="G521" s="30"/>
      <c r="H521" s="30"/>
    </row>
    <row r="522" spans="1:8" x14ac:dyDescent="0.25">
      <c r="A522" s="30"/>
      <c r="B522" s="30"/>
      <c r="C522" s="30"/>
      <c r="D522" s="30"/>
      <c r="E522" s="30"/>
      <c r="F522" s="30"/>
      <c r="G522" s="30"/>
      <c r="H522" s="30"/>
    </row>
    <row r="523" spans="1:8" x14ac:dyDescent="0.25">
      <c r="A523" s="30"/>
      <c r="B523" s="30"/>
      <c r="C523" s="30"/>
      <c r="D523" s="30"/>
      <c r="E523" s="30"/>
      <c r="F523" s="30"/>
      <c r="G523" s="30"/>
      <c r="H523" s="30"/>
    </row>
    <row r="524" spans="1:8" x14ac:dyDescent="0.25">
      <c r="A524" s="30"/>
      <c r="B524" s="30"/>
      <c r="C524" s="30"/>
      <c r="D524" s="30"/>
      <c r="E524" s="30"/>
      <c r="F524" s="30"/>
      <c r="G524" s="30"/>
      <c r="H524" s="30"/>
    </row>
    <row r="525" spans="1:8" x14ac:dyDescent="0.25">
      <c r="A525" s="30"/>
      <c r="B525" s="30"/>
      <c r="C525" s="30"/>
      <c r="D525" s="30"/>
      <c r="E525" s="30"/>
      <c r="F525" s="30"/>
      <c r="G525" s="30"/>
      <c r="H525" s="30"/>
    </row>
    <row r="526" spans="1:8" x14ac:dyDescent="0.25">
      <c r="A526" s="30"/>
      <c r="B526" s="30"/>
      <c r="C526" s="30"/>
      <c r="D526" s="30"/>
      <c r="E526" s="30"/>
      <c r="F526" s="30"/>
      <c r="G526" s="30"/>
      <c r="H526" s="30"/>
    </row>
    <row r="527" spans="1:8" x14ac:dyDescent="0.25">
      <c r="A527" s="30"/>
      <c r="B527" s="30"/>
      <c r="C527" s="30"/>
      <c r="D527" s="30"/>
      <c r="E527" s="30"/>
      <c r="F527" s="30"/>
      <c r="G527" s="30"/>
      <c r="H527" s="30"/>
    </row>
    <row r="528" spans="1:8" x14ac:dyDescent="0.25">
      <c r="A528" s="30"/>
      <c r="B528" s="30"/>
      <c r="C528" s="30"/>
      <c r="D528" s="30"/>
      <c r="E528" s="30"/>
      <c r="F528" s="30"/>
      <c r="G528" s="30"/>
      <c r="H528" s="30"/>
    </row>
    <row r="529" spans="1:8" x14ac:dyDescent="0.25">
      <c r="A529" s="30"/>
      <c r="B529" s="30"/>
      <c r="C529" s="30"/>
      <c r="D529" s="30"/>
      <c r="E529" s="30"/>
      <c r="F529" s="30"/>
      <c r="G529" s="30"/>
      <c r="H529" s="30"/>
    </row>
    <row r="530" spans="1:8" x14ac:dyDescent="0.25">
      <c r="A530" s="30"/>
      <c r="B530" s="30"/>
      <c r="C530" s="30"/>
      <c r="D530" s="30"/>
      <c r="E530" s="30"/>
      <c r="F530" s="30"/>
      <c r="G530" s="30"/>
      <c r="H530" s="30"/>
    </row>
    <row r="531" spans="1:8" x14ac:dyDescent="0.25">
      <c r="A531" s="30"/>
      <c r="B531" s="30"/>
      <c r="C531" s="30"/>
      <c r="D531" s="30"/>
      <c r="E531" s="30"/>
      <c r="F531" s="30"/>
      <c r="G531" s="30"/>
      <c r="H531" s="30"/>
    </row>
    <row r="532" spans="1:8" x14ac:dyDescent="0.25">
      <c r="A532" s="30"/>
      <c r="B532" s="30"/>
      <c r="C532" s="30"/>
      <c r="D532" s="30"/>
      <c r="E532" s="30"/>
      <c r="F532" s="30"/>
      <c r="G532" s="30"/>
      <c r="H532" s="30"/>
    </row>
    <row r="533" spans="1:8" x14ac:dyDescent="0.25">
      <c r="A533" s="30"/>
      <c r="B533" s="30"/>
      <c r="C533" s="30"/>
      <c r="D533" s="30"/>
      <c r="E533" s="30"/>
      <c r="F533" s="30"/>
      <c r="G533" s="30"/>
      <c r="H533" s="30"/>
    </row>
    <row r="534" spans="1:8" x14ac:dyDescent="0.25">
      <c r="A534" s="30"/>
      <c r="B534" s="30"/>
      <c r="C534" s="30"/>
      <c r="D534" s="30"/>
      <c r="E534" s="30"/>
      <c r="F534" s="30"/>
      <c r="G534" s="30"/>
      <c r="H534" s="30"/>
    </row>
    <row r="535" spans="1:8" x14ac:dyDescent="0.25">
      <c r="A535" s="30"/>
      <c r="B535" s="30"/>
      <c r="C535" s="30"/>
      <c r="D535" s="30"/>
      <c r="E535" s="30"/>
      <c r="F535" s="30"/>
      <c r="G535" s="30"/>
      <c r="H535" s="30"/>
    </row>
    <row r="536" spans="1:8" x14ac:dyDescent="0.25">
      <c r="A536" s="30"/>
      <c r="B536" s="30"/>
      <c r="C536" s="30"/>
      <c r="D536" s="30"/>
      <c r="E536" s="30"/>
      <c r="F536" s="30"/>
      <c r="G536" s="30"/>
      <c r="H536" s="30"/>
    </row>
    <row r="537" spans="1:8" x14ac:dyDescent="0.25">
      <c r="A537" s="30"/>
      <c r="B537" s="30"/>
      <c r="C537" s="30"/>
      <c r="D537" s="30"/>
      <c r="E537" s="30"/>
      <c r="F537" s="30"/>
      <c r="G537" s="30"/>
      <c r="H537" s="30"/>
    </row>
    <row r="538" spans="1:8" x14ac:dyDescent="0.25">
      <c r="A538" s="30"/>
      <c r="B538" s="30"/>
      <c r="C538" s="30"/>
      <c r="D538" s="30"/>
      <c r="E538" s="30"/>
      <c r="F538" s="30"/>
      <c r="G538" s="30"/>
      <c r="H538" s="30"/>
    </row>
    <row r="539" spans="1:8" x14ac:dyDescent="0.25">
      <c r="A539" s="30"/>
      <c r="B539" s="30"/>
      <c r="C539" s="30"/>
      <c r="D539" s="30"/>
      <c r="E539" s="30"/>
      <c r="F539" s="30"/>
      <c r="G539" s="30"/>
      <c r="H539" s="30"/>
    </row>
    <row r="540" spans="1:8" x14ac:dyDescent="0.25">
      <c r="A540" s="30"/>
      <c r="B540" s="30"/>
      <c r="C540" s="30"/>
      <c r="D540" s="30"/>
      <c r="E540" s="30"/>
      <c r="F540" s="30"/>
      <c r="G540" s="30"/>
      <c r="H540" s="30"/>
    </row>
    <row r="541" spans="1:8" x14ac:dyDescent="0.25">
      <c r="A541" s="30"/>
      <c r="B541" s="30"/>
      <c r="C541" s="30"/>
      <c r="D541" s="30"/>
      <c r="E541" s="30"/>
      <c r="F541" s="30"/>
      <c r="G541" s="30"/>
      <c r="H541" s="30"/>
    </row>
    <row r="542" spans="1:8" x14ac:dyDescent="0.25">
      <c r="A542" s="30"/>
      <c r="B542" s="30"/>
      <c r="C542" s="30"/>
      <c r="D542" s="30"/>
      <c r="E542" s="30"/>
      <c r="F542" s="30"/>
      <c r="G542" s="30"/>
      <c r="H542" s="30"/>
    </row>
    <row r="543" spans="1:8" x14ac:dyDescent="0.25">
      <c r="A543" s="30"/>
      <c r="B543" s="30"/>
      <c r="C543" s="30"/>
      <c r="D543" s="30"/>
      <c r="E543" s="30"/>
      <c r="F543" s="30"/>
      <c r="G543" s="30"/>
      <c r="H543" s="30"/>
    </row>
    <row r="544" spans="1:8" x14ac:dyDescent="0.25">
      <c r="A544" s="30"/>
      <c r="B544" s="30"/>
      <c r="C544" s="30"/>
      <c r="D544" s="30"/>
      <c r="E544" s="30"/>
      <c r="F544" s="30"/>
      <c r="G544" s="30"/>
      <c r="H544" s="30"/>
    </row>
    <row r="545" spans="1:8" x14ac:dyDescent="0.25">
      <c r="A545" s="30"/>
      <c r="B545" s="30"/>
      <c r="C545" s="30"/>
      <c r="D545" s="30"/>
      <c r="E545" s="30"/>
      <c r="F545" s="30"/>
      <c r="G545" s="30"/>
      <c r="H545" s="30"/>
    </row>
    <row r="546" spans="1:8" x14ac:dyDescent="0.25">
      <c r="A546" s="30"/>
      <c r="B546" s="30"/>
      <c r="C546" s="30"/>
      <c r="D546" s="30"/>
      <c r="E546" s="30"/>
      <c r="F546" s="30"/>
      <c r="G546" s="30"/>
      <c r="H546" s="30"/>
    </row>
    <row r="547" spans="1:8" x14ac:dyDescent="0.25">
      <c r="A547" s="30"/>
      <c r="B547" s="30"/>
      <c r="C547" s="30"/>
      <c r="D547" s="30"/>
      <c r="E547" s="30"/>
      <c r="F547" s="30"/>
      <c r="G547" s="30"/>
      <c r="H547" s="30"/>
    </row>
    <row r="548" spans="1:8" x14ac:dyDescent="0.25">
      <c r="A548" s="30"/>
      <c r="B548" s="30"/>
      <c r="C548" s="30"/>
      <c r="D548" s="30"/>
      <c r="E548" s="30"/>
      <c r="F548" s="30"/>
      <c r="G548" s="30"/>
      <c r="H548" s="30"/>
    </row>
    <row r="549" spans="1:8" x14ac:dyDescent="0.25">
      <c r="A549" s="30"/>
      <c r="B549" s="30"/>
      <c r="C549" s="30"/>
      <c r="D549" s="30"/>
      <c r="E549" s="30"/>
      <c r="F549" s="30"/>
      <c r="G549" s="30"/>
      <c r="H549" s="30"/>
    </row>
    <row r="550" spans="1:8" x14ac:dyDescent="0.25">
      <c r="A550" s="30"/>
      <c r="B550" s="30"/>
      <c r="C550" s="30"/>
      <c r="D550" s="30"/>
      <c r="E550" s="30"/>
      <c r="F550" s="30"/>
      <c r="G550" s="30"/>
      <c r="H550" s="30"/>
    </row>
    <row r="551" spans="1:8" x14ac:dyDescent="0.25">
      <c r="A551" s="30"/>
      <c r="B551" s="30"/>
      <c r="C551" s="30"/>
      <c r="D551" s="30"/>
      <c r="E551" s="30"/>
      <c r="F551" s="30"/>
      <c r="G551" s="30"/>
      <c r="H551" s="30"/>
    </row>
    <row r="552" spans="1:8" x14ac:dyDescent="0.25">
      <c r="A552" s="30"/>
      <c r="B552" s="30"/>
      <c r="C552" s="30"/>
      <c r="D552" s="30"/>
      <c r="E552" s="30"/>
      <c r="F552" s="30"/>
      <c r="G552" s="30"/>
      <c r="H552" s="30"/>
    </row>
    <row r="553" spans="1:8" x14ac:dyDescent="0.25">
      <c r="A553" s="30"/>
      <c r="B553" s="30"/>
      <c r="C553" s="30"/>
      <c r="D553" s="30"/>
      <c r="E553" s="30"/>
      <c r="F553" s="30"/>
      <c r="G553" s="30"/>
      <c r="H553" s="30"/>
    </row>
    <row r="554" spans="1:8" x14ac:dyDescent="0.25">
      <c r="A554" s="30"/>
      <c r="B554" s="30"/>
      <c r="C554" s="30"/>
      <c r="D554" s="30"/>
      <c r="E554" s="30"/>
      <c r="F554" s="30"/>
      <c r="G554" s="30"/>
      <c r="H554" s="30"/>
    </row>
    <row r="555" spans="1:8" x14ac:dyDescent="0.25">
      <c r="A555" s="30"/>
      <c r="B555" s="30"/>
      <c r="C555" s="30"/>
      <c r="D555" s="30"/>
      <c r="E555" s="30"/>
      <c r="F555" s="30"/>
      <c r="G555" s="30"/>
      <c r="H555" s="30"/>
    </row>
    <row r="556" spans="1:8" x14ac:dyDescent="0.25">
      <c r="A556" s="30"/>
      <c r="B556" s="30"/>
      <c r="C556" s="30"/>
      <c r="D556" s="30"/>
      <c r="E556" s="30"/>
      <c r="F556" s="30"/>
      <c r="G556" s="30"/>
      <c r="H556" s="30"/>
    </row>
    <row r="557" spans="1:8" x14ac:dyDescent="0.25">
      <c r="A557" s="30"/>
      <c r="B557" s="30"/>
      <c r="C557" s="30"/>
      <c r="D557" s="30"/>
      <c r="E557" s="30"/>
      <c r="F557" s="30"/>
      <c r="G557" s="30"/>
      <c r="H557" s="30"/>
    </row>
    <row r="558" spans="1:8" x14ac:dyDescent="0.25">
      <c r="A558" s="30"/>
      <c r="B558" s="30"/>
      <c r="C558" s="30"/>
      <c r="D558" s="30"/>
      <c r="E558" s="30"/>
      <c r="F558" s="30"/>
      <c r="G558" s="30"/>
      <c r="H558" s="30"/>
    </row>
    <row r="559" spans="1:8" x14ac:dyDescent="0.25">
      <c r="A559" s="30"/>
      <c r="B559" s="30"/>
      <c r="C559" s="30"/>
      <c r="D559" s="30"/>
      <c r="E559" s="30"/>
      <c r="F559" s="30"/>
      <c r="G559" s="30"/>
      <c r="H559" s="30"/>
    </row>
    <row r="560" spans="1:8" x14ac:dyDescent="0.25">
      <c r="A560" s="30"/>
      <c r="B560" s="30"/>
      <c r="C560" s="30"/>
      <c r="D560" s="30"/>
      <c r="E560" s="30"/>
      <c r="F560" s="30"/>
      <c r="G560" s="30"/>
      <c r="H560" s="30"/>
    </row>
    <row r="561" spans="1:8" x14ac:dyDescent="0.25">
      <c r="A561" s="30"/>
      <c r="B561" s="30"/>
      <c r="C561" s="30"/>
      <c r="D561" s="30"/>
      <c r="E561" s="30"/>
      <c r="F561" s="30"/>
      <c r="G561" s="30"/>
      <c r="H561" s="30"/>
    </row>
    <row r="562" spans="1:8" x14ac:dyDescent="0.25">
      <c r="A562" s="30"/>
      <c r="B562" s="30"/>
      <c r="C562" s="30"/>
      <c r="D562" s="30"/>
      <c r="E562" s="30"/>
      <c r="F562" s="30"/>
      <c r="G562" s="30"/>
      <c r="H562" s="30"/>
    </row>
    <row r="563" spans="1:8" x14ac:dyDescent="0.25">
      <c r="A563" s="30"/>
      <c r="B563" s="30"/>
      <c r="C563" s="30"/>
      <c r="D563" s="30"/>
      <c r="E563" s="30"/>
      <c r="F563" s="30"/>
      <c r="G563" s="30"/>
      <c r="H563" s="30"/>
    </row>
    <row r="564" spans="1:8" x14ac:dyDescent="0.25">
      <c r="A564" s="30"/>
      <c r="B564" s="30"/>
      <c r="C564" s="30"/>
      <c r="D564" s="30"/>
      <c r="E564" s="30"/>
      <c r="F564" s="30"/>
      <c r="G564" s="30"/>
      <c r="H564" s="30"/>
    </row>
    <row r="565" spans="1:8" x14ac:dyDescent="0.25">
      <c r="A565" s="30"/>
      <c r="B565" s="30"/>
      <c r="C565" s="30"/>
      <c r="D565" s="30"/>
      <c r="E565" s="30"/>
      <c r="F565" s="30"/>
      <c r="G565" s="30"/>
      <c r="H565" s="30"/>
    </row>
    <row r="566" spans="1:8" x14ac:dyDescent="0.25">
      <c r="A566" s="30"/>
      <c r="B566" s="30"/>
      <c r="C566" s="30"/>
      <c r="D566" s="30"/>
      <c r="E566" s="30"/>
      <c r="F566" s="30"/>
      <c r="G566" s="30"/>
      <c r="H566" s="30"/>
    </row>
    <row r="567" spans="1:8" x14ac:dyDescent="0.25">
      <c r="A567" s="30"/>
      <c r="B567" s="30"/>
      <c r="C567" s="30"/>
      <c r="D567" s="30"/>
      <c r="E567" s="30"/>
      <c r="F567" s="30"/>
      <c r="G567" s="30"/>
      <c r="H567" s="30"/>
    </row>
    <row r="568" spans="1:8" x14ac:dyDescent="0.25">
      <c r="A568" s="30"/>
      <c r="B568" s="30"/>
      <c r="C568" s="30"/>
      <c r="D568" s="30"/>
      <c r="E568" s="30"/>
      <c r="F568" s="30"/>
      <c r="G568" s="30"/>
      <c r="H568" s="30"/>
    </row>
    <row r="569" spans="1:8" x14ac:dyDescent="0.25">
      <c r="A569" s="30"/>
      <c r="B569" s="30"/>
      <c r="C569" s="30"/>
      <c r="D569" s="30"/>
      <c r="E569" s="30"/>
      <c r="F569" s="30"/>
      <c r="G569" s="30"/>
      <c r="H569" s="30"/>
    </row>
    <row r="570" spans="1:8" x14ac:dyDescent="0.25">
      <c r="A570" s="30"/>
      <c r="B570" s="30"/>
      <c r="C570" s="30"/>
      <c r="D570" s="30"/>
      <c r="E570" s="30"/>
      <c r="F570" s="30"/>
      <c r="G570" s="30"/>
      <c r="H570" s="30"/>
    </row>
    <row r="571" spans="1:8" x14ac:dyDescent="0.25">
      <c r="A571" s="30"/>
      <c r="B571" s="30"/>
      <c r="C571" s="30"/>
      <c r="D571" s="30"/>
      <c r="E571" s="30"/>
      <c r="F571" s="30"/>
      <c r="G571" s="30"/>
      <c r="H571" s="30"/>
    </row>
    <row r="572" spans="1:8" x14ac:dyDescent="0.25">
      <c r="A572" s="30"/>
      <c r="B572" s="30"/>
      <c r="C572" s="30"/>
      <c r="D572" s="30"/>
      <c r="E572" s="30"/>
      <c r="F572" s="30"/>
      <c r="G572" s="30"/>
      <c r="H572" s="30"/>
    </row>
    <row r="573" spans="1:8" x14ac:dyDescent="0.25">
      <c r="A573" s="30"/>
      <c r="B573" s="30"/>
      <c r="C573" s="30"/>
      <c r="D573" s="30"/>
      <c r="E573" s="30"/>
      <c r="F573" s="30"/>
      <c r="G573" s="30"/>
      <c r="H573" s="30"/>
    </row>
    <row r="574" spans="1:8" x14ac:dyDescent="0.25">
      <c r="A574" s="30"/>
      <c r="B574" s="30"/>
      <c r="C574" s="30"/>
      <c r="D574" s="30"/>
      <c r="E574" s="30"/>
      <c r="F574" s="30"/>
      <c r="G574" s="30"/>
      <c r="H574" s="30"/>
    </row>
    <row r="575" spans="1:8" x14ac:dyDescent="0.25">
      <c r="A575" s="30"/>
      <c r="B575" s="30"/>
      <c r="C575" s="30"/>
      <c r="D575" s="30"/>
      <c r="E575" s="30"/>
      <c r="F575" s="30"/>
      <c r="G575" s="30"/>
      <c r="H575" s="30"/>
    </row>
    <row r="576" spans="1:8" x14ac:dyDescent="0.25">
      <c r="A576" s="30"/>
      <c r="B576" s="30"/>
      <c r="C576" s="30"/>
      <c r="D576" s="30"/>
      <c r="E576" s="30"/>
      <c r="F576" s="30"/>
      <c r="G576" s="30"/>
      <c r="H576" s="30"/>
    </row>
    <row r="577" spans="1:8" x14ac:dyDescent="0.25">
      <c r="A577" s="30"/>
      <c r="B577" s="30"/>
      <c r="C577" s="30"/>
      <c r="D577" s="30"/>
      <c r="E577" s="30"/>
      <c r="F577" s="30"/>
      <c r="G577" s="30"/>
      <c r="H577" s="30"/>
    </row>
    <row r="578" spans="1:8" x14ac:dyDescent="0.25">
      <c r="A578" s="30"/>
      <c r="B578" s="30"/>
      <c r="C578" s="30"/>
      <c r="D578" s="30"/>
      <c r="E578" s="30"/>
      <c r="F578" s="30"/>
      <c r="G578" s="30"/>
      <c r="H578" s="30"/>
    </row>
    <row r="579" spans="1:8" x14ac:dyDescent="0.25">
      <c r="A579" s="30"/>
      <c r="B579" s="30"/>
      <c r="C579" s="30"/>
      <c r="D579" s="30"/>
      <c r="E579" s="30"/>
      <c r="F579" s="30"/>
      <c r="G579" s="30"/>
      <c r="H579" s="30"/>
    </row>
    <row r="580" spans="1:8" x14ac:dyDescent="0.25">
      <c r="A580" s="30"/>
      <c r="B580" s="30"/>
      <c r="C580" s="30"/>
      <c r="D580" s="30"/>
      <c r="E580" s="30"/>
      <c r="F580" s="30"/>
      <c r="G580" s="30"/>
      <c r="H580" s="30"/>
    </row>
    <row r="581" spans="1:8" x14ac:dyDescent="0.25">
      <c r="A581" s="30"/>
      <c r="B581" s="30"/>
      <c r="C581" s="30"/>
      <c r="D581" s="30"/>
      <c r="E581" s="30"/>
      <c r="F581" s="30"/>
      <c r="G581" s="30"/>
      <c r="H581" s="30"/>
    </row>
    <row r="582" spans="1:8" x14ac:dyDescent="0.25">
      <c r="A582" s="30"/>
      <c r="B582" s="30"/>
      <c r="C582" s="30"/>
      <c r="D582" s="30"/>
      <c r="E582" s="30"/>
      <c r="F582" s="30"/>
      <c r="G582" s="30"/>
      <c r="H582" s="30"/>
    </row>
    <row r="583" spans="1:8" x14ac:dyDescent="0.25">
      <c r="A583" s="30"/>
      <c r="B583" s="30"/>
      <c r="C583" s="30"/>
      <c r="D583" s="30"/>
      <c r="E583" s="30"/>
      <c r="F583" s="30"/>
      <c r="G583" s="30"/>
      <c r="H583" s="30"/>
    </row>
    <row r="584" spans="1:8" x14ac:dyDescent="0.25">
      <c r="A584" s="30"/>
      <c r="B584" s="30"/>
      <c r="C584" s="30"/>
      <c r="D584" s="30"/>
      <c r="E584" s="30"/>
      <c r="F584" s="30"/>
      <c r="G584" s="30"/>
      <c r="H584" s="30"/>
    </row>
    <row r="585" spans="1:8" x14ac:dyDescent="0.25">
      <c r="A585" s="30"/>
      <c r="B585" s="30"/>
      <c r="C585" s="30"/>
      <c r="D585" s="30"/>
      <c r="E585" s="30"/>
      <c r="F585" s="30"/>
      <c r="G585" s="30"/>
      <c r="H585" s="30"/>
    </row>
    <row r="586" spans="1:8" x14ac:dyDescent="0.25">
      <c r="A586" s="30"/>
      <c r="B586" s="30"/>
      <c r="C586" s="30"/>
      <c r="D586" s="30"/>
      <c r="E586" s="30"/>
      <c r="F586" s="30"/>
      <c r="G586" s="30"/>
      <c r="H586" s="30"/>
    </row>
    <row r="587" spans="1:8" x14ac:dyDescent="0.25">
      <c r="A587" s="30"/>
      <c r="B587" s="30"/>
      <c r="C587" s="30"/>
      <c r="D587" s="30"/>
      <c r="E587" s="30"/>
      <c r="F587" s="30"/>
      <c r="G587" s="30"/>
      <c r="H587" s="30"/>
    </row>
    <row r="588" spans="1:8" x14ac:dyDescent="0.25">
      <c r="A588" s="30"/>
      <c r="B588" s="30"/>
      <c r="C588" s="30"/>
      <c r="D588" s="30"/>
      <c r="E588" s="30"/>
      <c r="F588" s="30"/>
      <c r="G588" s="30"/>
      <c r="H588" s="30"/>
    </row>
    <row r="589" spans="1:8" x14ac:dyDescent="0.25">
      <c r="A589" s="30"/>
      <c r="B589" s="30"/>
      <c r="C589" s="30"/>
      <c r="D589" s="30"/>
      <c r="E589" s="30"/>
      <c r="F589" s="30"/>
      <c r="G589" s="30"/>
      <c r="H589" s="30"/>
    </row>
    <row r="590" spans="1:8" x14ac:dyDescent="0.25">
      <c r="A590" s="30"/>
      <c r="B590" s="30"/>
      <c r="C590" s="30"/>
      <c r="D590" s="30"/>
      <c r="E590" s="30"/>
      <c r="F590" s="30"/>
      <c r="G590" s="30"/>
      <c r="H590" s="30"/>
    </row>
    <row r="591" spans="1:8" x14ac:dyDescent="0.25">
      <c r="A591" s="30"/>
      <c r="B591" s="30"/>
      <c r="C591" s="30"/>
      <c r="D591" s="30"/>
      <c r="E591" s="30"/>
      <c r="F591" s="30"/>
      <c r="G591" s="30"/>
      <c r="H591" s="30"/>
    </row>
    <row r="592" spans="1:8" x14ac:dyDescent="0.25">
      <c r="A592" s="30"/>
      <c r="B592" s="30"/>
      <c r="C592" s="30"/>
      <c r="D592" s="30"/>
      <c r="E592" s="30"/>
      <c r="F592" s="30"/>
      <c r="G592" s="30"/>
      <c r="H592" s="30"/>
    </row>
    <row r="593" spans="1:8" x14ac:dyDescent="0.25">
      <c r="A593" s="30"/>
      <c r="B593" s="30"/>
      <c r="C593" s="30"/>
      <c r="D593" s="30"/>
      <c r="E593" s="30"/>
      <c r="F593" s="30"/>
      <c r="G593" s="30"/>
      <c r="H593" s="30"/>
    </row>
    <row r="594" spans="1:8" x14ac:dyDescent="0.25">
      <c r="A594" s="30"/>
      <c r="B594" s="30"/>
      <c r="C594" s="30"/>
      <c r="D594" s="30"/>
      <c r="E594" s="30"/>
      <c r="F594" s="30"/>
      <c r="G594" s="30"/>
      <c r="H594" s="30"/>
    </row>
    <row r="595" spans="1:8" x14ac:dyDescent="0.25">
      <c r="A595" s="30"/>
      <c r="B595" s="30"/>
      <c r="C595" s="30"/>
      <c r="D595" s="30"/>
      <c r="E595" s="30"/>
      <c r="F595" s="30"/>
      <c r="G595" s="30"/>
      <c r="H595" s="30"/>
    </row>
    <row r="596" spans="1:8" x14ac:dyDescent="0.25">
      <c r="A596" s="30"/>
      <c r="B596" s="30"/>
      <c r="C596" s="30"/>
      <c r="D596" s="30"/>
      <c r="E596" s="30"/>
      <c r="F596" s="30"/>
      <c r="G596" s="30"/>
      <c r="H596" s="30"/>
    </row>
    <row r="597" spans="1:8" x14ac:dyDescent="0.25">
      <c r="A597" s="30"/>
      <c r="B597" s="30"/>
      <c r="C597" s="30"/>
      <c r="D597" s="30"/>
      <c r="E597" s="30"/>
      <c r="F597" s="30"/>
      <c r="G597" s="30"/>
      <c r="H597" s="30"/>
    </row>
    <row r="598" spans="1:8" x14ac:dyDescent="0.25">
      <c r="A598" s="30"/>
      <c r="B598" s="30"/>
      <c r="C598" s="30"/>
      <c r="D598" s="30"/>
      <c r="E598" s="30"/>
      <c r="F598" s="30"/>
      <c r="G598" s="30"/>
      <c r="H598" s="30"/>
    </row>
    <row r="599" spans="1:8" x14ac:dyDescent="0.25">
      <c r="A599" s="30"/>
      <c r="B599" s="30"/>
      <c r="C599" s="30"/>
      <c r="D599" s="30"/>
      <c r="E599" s="30"/>
      <c r="F599" s="30"/>
      <c r="G599" s="30"/>
      <c r="H599" s="30"/>
    </row>
    <row r="600" spans="1:8" x14ac:dyDescent="0.25">
      <c r="A600" s="30"/>
      <c r="B600" s="30"/>
      <c r="C600" s="30"/>
      <c r="D600" s="30"/>
      <c r="E600" s="30"/>
      <c r="F600" s="30"/>
      <c r="G600" s="30"/>
      <c r="H600" s="30"/>
    </row>
    <row r="601" spans="1:8" x14ac:dyDescent="0.25">
      <c r="A601" s="30"/>
      <c r="B601" s="30"/>
      <c r="C601" s="30"/>
      <c r="D601" s="30"/>
      <c r="E601" s="30"/>
      <c r="F601" s="30"/>
      <c r="G601" s="30"/>
      <c r="H601" s="30"/>
    </row>
    <row r="602" spans="1:8" x14ac:dyDescent="0.25">
      <c r="A602" s="30"/>
      <c r="B602" s="30"/>
      <c r="C602" s="30"/>
      <c r="D602" s="30"/>
      <c r="E602" s="30"/>
      <c r="F602" s="30"/>
      <c r="G602" s="30"/>
      <c r="H602" s="30"/>
    </row>
    <row r="603" spans="1:8" x14ac:dyDescent="0.25">
      <c r="A603" s="30"/>
      <c r="B603" s="30"/>
      <c r="C603" s="30"/>
      <c r="D603" s="30"/>
      <c r="E603" s="30"/>
      <c r="F603" s="30"/>
      <c r="G603" s="30"/>
      <c r="H603" s="30"/>
    </row>
    <row r="604" spans="1:8" x14ac:dyDescent="0.25">
      <c r="A604" s="30"/>
      <c r="B604" s="30"/>
      <c r="C604" s="30"/>
      <c r="D604" s="30"/>
      <c r="E604" s="30"/>
      <c r="F604" s="30"/>
      <c r="G604" s="30"/>
      <c r="H604" s="30"/>
    </row>
    <row r="605" spans="1:8" x14ac:dyDescent="0.25">
      <c r="A605" s="30"/>
      <c r="B605" s="30"/>
      <c r="C605" s="30"/>
      <c r="D605" s="30"/>
      <c r="E605" s="30"/>
      <c r="F605" s="30"/>
      <c r="G605" s="30"/>
      <c r="H605" s="30"/>
    </row>
    <row r="606" spans="1:8" x14ac:dyDescent="0.25">
      <c r="A606" s="30"/>
      <c r="B606" s="30"/>
      <c r="C606" s="30"/>
      <c r="D606" s="30"/>
      <c r="E606" s="30"/>
      <c r="F606" s="30"/>
      <c r="G606" s="30"/>
      <c r="H606" s="30"/>
    </row>
    <row r="607" spans="1:8" x14ac:dyDescent="0.25">
      <c r="A607" s="30"/>
      <c r="B607" s="30"/>
      <c r="C607" s="30"/>
      <c r="D607" s="30"/>
      <c r="E607" s="30"/>
      <c r="F607" s="30"/>
      <c r="G607" s="30"/>
      <c r="H607" s="30"/>
    </row>
    <row r="608" spans="1:8" x14ac:dyDescent="0.25">
      <c r="A608" s="30"/>
      <c r="B608" s="30"/>
      <c r="C608" s="30"/>
      <c r="D608" s="30"/>
      <c r="E608" s="30"/>
      <c r="F608" s="30"/>
      <c r="G608" s="30"/>
      <c r="H608" s="30"/>
    </row>
    <row r="609" spans="1:8" x14ac:dyDescent="0.25">
      <c r="A609" s="30"/>
      <c r="B609" s="30"/>
      <c r="C609" s="30"/>
      <c r="D609" s="30"/>
      <c r="E609" s="30"/>
      <c r="F609" s="30"/>
      <c r="G609" s="30"/>
      <c r="H609" s="30"/>
    </row>
    <row r="610" spans="1:8" x14ac:dyDescent="0.25">
      <c r="A610" s="30"/>
      <c r="B610" s="30"/>
      <c r="C610" s="30"/>
      <c r="D610" s="30"/>
      <c r="E610" s="30"/>
      <c r="F610" s="30"/>
      <c r="G610" s="30"/>
      <c r="H610" s="30"/>
    </row>
    <row r="611" spans="1:8" x14ac:dyDescent="0.25">
      <c r="A611" s="30"/>
      <c r="B611" s="30"/>
      <c r="C611" s="30"/>
      <c r="D611" s="30"/>
      <c r="E611" s="30"/>
      <c r="F611" s="30"/>
      <c r="G611" s="30"/>
      <c r="H611" s="30"/>
    </row>
    <row r="612" spans="1:8" x14ac:dyDescent="0.25">
      <c r="A612" s="30"/>
      <c r="B612" s="30"/>
      <c r="C612" s="30"/>
      <c r="D612" s="30"/>
      <c r="E612" s="30"/>
      <c r="F612" s="30"/>
      <c r="G612" s="30"/>
      <c r="H612" s="30"/>
    </row>
    <row r="613" spans="1:8" x14ac:dyDescent="0.25">
      <c r="A613" s="30"/>
      <c r="B613" s="30"/>
      <c r="C613" s="30"/>
      <c r="D613" s="30"/>
      <c r="E613" s="30"/>
      <c r="F613" s="30"/>
      <c r="G613" s="30"/>
      <c r="H613" s="30"/>
    </row>
    <row r="614" spans="1:8" x14ac:dyDescent="0.25">
      <c r="A614" s="30"/>
      <c r="B614" s="30"/>
      <c r="C614" s="30"/>
      <c r="D614" s="30"/>
      <c r="E614" s="30"/>
      <c r="F614" s="30"/>
      <c r="G614" s="30"/>
      <c r="H614" s="30"/>
    </row>
    <row r="615" spans="1:8" x14ac:dyDescent="0.25">
      <c r="A615" s="30"/>
      <c r="B615" s="30"/>
      <c r="C615" s="30"/>
      <c r="D615" s="30"/>
      <c r="E615" s="30"/>
      <c r="F615" s="30"/>
      <c r="G615" s="30"/>
      <c r="H615" s="30"/>
    </row>
    <row r="616" spans="1:8" x14ac:dyDescent="0.25">
      <c r="A616" s="30"/>
      <c r="B616" s="30"/>
      <c r="C616" s="30"/>
      <c r="D616" s="30"/>
      <c r="E616" s="30"/>
      <c r="F616" s="30"/>
      <c r="G616" s="30"/>
      <c r="H616" s="30"/>
    </row>
    <row r="617" spans="1:8" x14ac:dyDescent="0.25">
      <c r="A617" s="30"/>
      <c r="B617" s="30"/>
      <c r="C617" s="30"/>
      <c r="D617" s="30"/>
      <c r="E617" s="30"/>
      <c r="F617" s="30"/>
      <c r="G617" s="30"/>
      <c r="H617" s="30"/>
    </row>
    <row r="618" spans="1:8" x14ac:dyDescent="0.25">
      <c r="A618" s="30"/>
      <c r="B618" s="30"/>
      <c r="C618" s="30"/>
      <c r="D618" s="30"/>
      <c r="E618" s="30"/>
      <c r="F618" s="30"/>
      <c r="G618" s="30"/>
      <c r="H618" s="30"/>
    </row>
    <row r="619" spans="1:8" x14ac:dyDescent="0.25">
      <c r="A619" s="30"/>
      <c r="B619" s="30"/>
      <c r="C619" s="30"/>
      <c r="D619" s="30"/>
      <c r="E619" s="30"/>
      <c r="F619" s="30"/>
      <c r="G619" s="30"/>
      <c r="H619" s="30"/>
    </row>
    <row r="620" spans="1:8" x14ac:dyDescent="0.25">
      <c r="A620" s="30"/>
      <c r="B620" s="30"/>
      <c r="C620" s="30"/>
      <c r="D620" s="30"/>
      <c r="E620" s="30"/>
      <c r="F620" s="30"/>
      <c r="G620" s="30"/>
      <c r="H620" s="30"/>
    </row>
    <row r="621" spans="1:8" x14ac:dyDescent="0.25">
      <c r="A621" s="30"/>
      <c r="B621" s="30"/>
      <c r="C621" s="30"/>
      <c r="D621" s="30"/>
      <c r="E621" s="30"/>
      <c r="F621" s="30"/>
      <c r="G621" s="30"/>
      <c r="H621" s="30"/>
    </row>
    <row r="622" spans="1:8" x14ac:dyDescent="0.25">
      <c r="A622" s="30"/>
      <c r="B622" s="30"/>
      <c r="C622" s="30"/>
      <c r="D622" s="30"/>
      <c r="E622" s="30"/>
      <c r="F622" s="30"/>
      <c r="G622" s="30"/>
      <c r="H622" s="30"/>
    </row>
    <row r="623" spans="1:8" x14ac:dyDescent="0.25">
      <c r="A623" s="30"/>
      <c r="B623" s="30"/>
      <c r="C623" s="30"/>
      <c r="D623" s="30"/>
      <c r="E623" s="30"/>
      <c r="F623" s="30"/>
      <c r="G623" s="30"/>
      <c r="H623" s="30"/>
    </row>
    <row r="624" spans="1:8" x14ac:dyDescent="0.25">
      <c r="A624" s="30"/>
      <c r="B624" s="30"/>
      <c r="C624" s="30"/>
      <c r="D624" s="30"/>
      <c r="E624" s="30"/>
      <c r="F624" s="30"/>
      <c r="G624" s="30"/>
      <c r="H624" s="30"/>
    </row>
    <row r="625" spans="1:8" x14ac:dyDescent="0.25">
      <c r="A625" s="30"/>
      <c r="B625" s="30"/>
      <c r="C625" s="30"/>
      <c r="D625" s="30"/>
      <c r="E625" s="30"/>
      <c r="F625" s="30"/>
      <c r="G625" s="30"/>
      <c r="H625" s="30"/>
    </row>
    <row r="626" spans="1:8" x14ac:dyDescent="0.25">
      <c r="A626" s="30"/>
      <c r="B626" s="30"/>
      <c r="C626" s="30"/>
      <c r="D626" s="30"/>
      <c r="E626" s="30"/>
      <c r="F626" s="30"/>
      <c r="G626" s="30"/>
      <c r="H626" s="30"/>
    </row>
    <row r="627" spans="1:8" x14ac:dyDescent="0.25">
      <c r="A627" s="30"/>
      <c r="B627" s="30"/>
      <c r="C627" s="30"/>
      <c r="D627" s="30"/>
      <c r="E627" s="30"/>
      <c r="F627" s="30"/>
      <c r="G627" s="30"/>
      <c r="H627" s="30"/>
    </row>
    <row r="628" spans="1:8" x14ac:dyDescent="0.25">
      <c r="A628" s="30"/>
      <c r="B628" s="30"/>
      <c r="C628" s="30"/>
      <c r="D628" s="30"/>
      <c r="E628" s="30"/>
      <c r="F628" s="30"/>
      <c r="G628" s="30"/>
      <c r="H628" s="30"/>
    </row>
    <row r="629" spans="1:8" x14ac:dyDescent="0.25">
      <c r="A629" s="30"/>
      <c r="B629" s="30"/>
      <c r="C629" s="30"/>
      <c r="D629" s="30"/>
      <c r="E629" s="30"/>
      <c r="F629" s="30"/>
      <c r="G629" s="30"/>
      <c r="H629" s="30"/>
    </row>
    <row r="630" spans="1:8" x14ac:dyDescent="0.25">
      <c r="A630" s="30"/>
      <c r="B630" s="30"/>
      <c r="C630" s="30"/>
      <c r="D630" s="30"/>
      <c r="E630" s="30"/>
      <c r="F630" s="30"/>
      <c r="G630" s="30"/>
      <c r="H630" s="30"/>
    </row>
    <row r="631" spans="1:8" x14ac:dyDescent="0.25">
      <c r="A631" s="30"/>
      <c r="B631" s="30"/>
      <c r="C631" s="30"/>
      <c r="D631" s="30"/>
      <c r="E631" s="30"/>
      <c r="F631" s="30"/>
      <c r="G631" s="30"/>
      <c r="H631" s="30"/>
    </row>
    <row r="632" spans="1:8" x14ac:dyDescent="0.25">
      <c r="A632" s="30"/>
      <c r="B632" s="30"/>
      <c r="C632" s="30"/>
      <c r="D632" s="30"/>
      <c r="E632" s="30"/>
      <c r="F632" s="30"/>
      <c r="G632" s="30"/>
      <c r="H632" s="30"/>
    </row>
    <row r="633" spans="1:8" x14ac:dyDescent="0.25">
      <c r="A633" s="30"/>
      <c r="B633" s="30"/>
      <c r="C633" s="30"/>
      <c r="D633" s="30"/>
      <c r="E633" s="30"/>
      <c r="F633" s="30"/>
      <c r="G633" s="30"/>
      <c r="H633" s="30"/>
    </row>
    <row r="634" spans="1:8" x14ac:dyDescent="0.25">
      <c r="A634" s="30"/>
      <c r="B634" s="30"/>
      <c r="C634" s="30"/>
      <c r="D634" s="30"/>
      <c r="E634" s="30"/>
      <c r="F634" s="30"/>
      <c r="G634" s="30"/>
      <c r="H634" s="30"/>
    </row>
    <row r="635" spans="1:8" x14ac:dyDescent="0.25">
      <c r="A635" s="30"/>
      <c r="B635" s="30"/>
      <c r="C635" s="30"/>
      <c r="D635" s="30"/>
      <c r="E635" s="30"/>
      <c r="F635" s="30"/>
      <c r="G635" s="30"/>
      <c r="H635" s="30"/>
    </row>
    <row r="636" spans="1:8" x14ac:dyDescent="0.25">
      <c r="A636" s="30"/>
      <c r="B636" s="30"/>
      <c r="C636" s="30"/>
      <c r="D636" s="30"/>
      <c r="E636" s="30"/>
      <c r="F636" s="30"/>
      <c r="G636" s="30"/>
      <c r="H636" s="30"/>
    </row>
    <row r="637" spans="1:8" x14ac:dyDescent="0.25">
      <c r="A637" s="30"/>
      <c r="B637" s="30"/>
      <c r="C637" s="30"/>
      <c r="D637" s="30"/>
      <c r="E637" s="30"/>
      <c r="F637" s="30"/>
      <c r="G637" s="30"/>
      <c r="H637" s="30"/>
    </row>
    <row r="638" spans="1:8" x14ac:dyDescent="0.25">
      <c r="A638" s="30"/>
      <c r="B638" s="30"/>
      <c r="C638" s="30"/>
      <c r="D638" s="30"/>
      <c r="E638" s="30"/>
      <c r="F638" s="30"/>
      <c r="G638" s="30"/>
      <c r="H638" s="30"/>
    </row>
    <row r="639" spans="1:8" x14ac:dyDescent="0.25">
      <c r="A639" s="30"/>
      <c r="B639" s="30"/>
      <c r="C639" s="30"/>
      <c r="D639" s="30"/>
      <c r="E639" s="30"/>
      <c r="F639" s="30"/>
      <c r="G639" s="30"/>
      <c r="H639" s="30"/>
    </row>
    <row r="640" spans="1:8" x14ac:dyDescent="0.25">
      <c r="A640" s="30"/>
      <c r="B640" s="30"/>
      <c r="C640" s="30"/>
      <c r="D640" s="30"/>
      <c r="E640" s="30"/>
      <c r="F640" s="30"/>
      <c r="G640" s="30"/>
      <c r="H640" s="30"/>
    </row>
    <row r="641" spans="1:8" x14ac:dyDescent="0.25">
      <c r="A641" s="30"/>
      <c r="B641" s="30"/>
      <c r="C641" s="30"/>
      <c r="D641" s="30"/>
      <c r="E641" s="30"/>
      <c r="F641" s="30"/>
      <c r="G641" s="30"/>
      <c r="H641" s="30"/>
    </row>
    <row r="642" spans="1:8" x14ac:dyDescent="0.25">
      <c r="A642" s="30"/>
      <c r="B642" s="30"/>
      <c r="C642" s="30"/>
      <c r="D642" s="30"/>
      <c r="E642" s="30"/>
      <c r="F642" s="30"/>
      <c r="G642" s="30"/>
      <c r="H642" s="30"/>
    </row>
    <row r="643" spans="1:8" x14ac:dyDescent="0.25">
      <c r="A643" s="30"/>
      <c r="B643" s="30"/>
      <c r="C643" s="30"/>
      <c r="D643" s="30"/>
      <c r="E643" s="30"/>
      <c r="F643" s="30"/>
      <c r="G643" s="30"/>
      <c r="H643" s="30"/>
    </row>
    <row r="644" spans="1:8" x14ac:dyDescent="0.25">
      <c r="A644" s="30"/>
      <c r="B644" s="30"/>
      <c r="C644" s="30"/>
      <c r="D644" s="30"/>
      <c r="E644" s="30"/>
      <c r="F644" s="30"/>
      <c r="G644" s="30"/>
      <c r="H644" s="30"/>
    </row>
    <row r="645" spans="1:8" x14ac:dyDescent="0.25">
      <c r="A645" s="30"/>
      <c r="B645" s="30"/>
      <c r="C645" s="30"/>
      <c r="D645" s="30"/>
      <c r="E645" s="30"/>
      <c r="F645" s="30"/>
      <c r="G645" s="30"/>
      <c r="H645" s="30"/>
    </row>
    <row r="646" spans="1:8" x14ac:dyDescent="0.25">
      <c r="A646" s="30"/>
      <c r="B646" s="30"/>
      <c r="C646" s="30"/>
      <c r="D646" s="30"/>
      <c r="E646" s="30"/>
      <c r="F646" s="30"/>
      <c r="G646" s="30"/>
      <c r="H646" s="30"/>
    </row>
    <row r="647" spans="1:8" x14ac:dyDescent="0.25">
      <c r="A647" s="30"/>
      <c r="B647" s="30"/>
      <c r="C647" s="30"/>
      <c r="D647" s="30"/>
      <c r="E647" s="30"/>
      <c r="F647" s="30"/>
      <c r="G647" s="30"/>
      <c r="H647" s="30"/>
    </row>
    <row r="648" spans="1:8" x14ac:dyDescent="0.25">
      <c r="A648" s="30"/>
      <c r="B648" s="30"/>
      <c r="C648" s="30"/>
      <c r="D648" s="30"/>
      <c r="E648" s="30"/>
      <c r="F648" s="30"/>
      <c r="G648" s="30"/>
      <c r="H648" s="30"/>
    </row>
    <row r="649" spans="1:8" x14ac:dyDescent="0.25">
      <c r="A649" s="30"/>
      <c r="B649" s="30"/>
      <c r="C649" s="30"/>
      <c r="D649" s="30"/>
      <c r="E649" s="30"/>
      <c r="F649" s="30"/>
      <c r="G649" s="30"/>
      <c r="H649" s="30"/>
    </row>
    <row r="650" spans="1:8" x14ac:dyDescent="0.25">
      <c r="A650" s="30"/>
      <c r="B650" s="30"/>
      <c r="C650" s="30"/>
      <c r="D650" s="30"/>
      <c r="E650" s="30"/>
      <c r="F650" s="30"/>
      <c r="G650" s="30"/>
      <c r="H650" s="30"/>
    </row>
    <row r="651" spans="1:8" x14ac:dyDescent="0.25">
      <c r="A651" s="30"/>
      <c r="B651" s="30"/>
      <c r="C651" s="30"/>
      <c r="D651" s="30"/>
      <c r="E651" s="30"/>
      <c r="F651" s="30"/>
      <c r="G651" s="30"/>
      <c r="H651" s="30"/>
    </row>
    <row r="652" spans="1:8" x14ac:dyDescent="0.25">
      <c r="A652" s="30"/>
      <c r="B652" s="30"/>
      <c r="C652" s="30"/>
      <c r="D652" s="30"/>
      <c r="E652" s="30"/>
      <c r="F652" s="30"/>
      <c r="G652" s="30"/>
      <c r="H652" s="30"/>
    </row>
    <row r="653" spans="1:8" x14ac:dyDescent="0.25">
      <c r="A653" s="30"/>
      <c r="B653" s="30"/>
      <c r="C653" s="30"/>
      <c r="D653" s="30"/>
      <c r="E653" s="30"/>
      <c r="F653" s="30"/>
      <c r="G653" s="30"/>
      <c r="H653" s="30"/>
    </row>
    <row r="654" spans="1:8" x14ac:dyDescent="0.25">
      <c r="A654" s="30"/>
      <c r="B654" s="30"/>
      <c r="C654" s="30"/>
      <c r="D654" s="30"/>
      <c r="E654" s="30"/>
      <c r="F654" s="30"/>
      <c r="G654" s="30"/>
      <c r="H654" s="30"/>
    </row>
    <row r="655" spans="1:8" x14ac:dyDescent="0.25">
      <c r="A655" s="30"/>
      <c r="B655" s="30"/>
      <c r="C655" s="30"/>
      <c r="D655" s="30"/>
      <c r="E655" s="30"/>
      <c r="F655" s="30"/>
      <c r="G655" s="30"/>
      <c r="H655" s="30"/>
    </row>
    <row r="656" spans="1:8" x14ac:dyDescent="0.25">
      <c r="A656" s="30"/>
      <c r="B656" s="30"/>
      <c r="C656" s="30"/>
      <c r="D656" s="30"/>
      <c r="E656" s="30"/>
      <c r="F656" s="30"/>
      <c r="G656" s="30"/>
      <c r="H656" s="30"/>
    </row>
    <row r="657" spans="1:8" x14ac:dyDescent="0.25">
      <c r="A657" s="30"/>
      <c r="B657" s="30"/>
      <c r="C657" s="30"/>
      <c r="D657" s="30"/>
      <c r="E657" s="30"/>
      <c r="F657" s="30"/>
      <c r="G657" s="30"/>
      <c r="H657" s="30"/>
    </row>
    <row r="658" spans="1:8" x14ac:dyDescent="0.25">
      <c r="A658" s="30"/>
      <c r="B658" s="30"/>
      <c r="C658" s="30"/>
      <c r="D658" s="30"/>
      <c r="E658" s="30"/>
      <c r="F658" s="30"/>
      <c r="G658" s="30"/>
      <c r="H658" s="30"/>
    </row>
    <row r="659" spans="1:8" x14ac:dyDescent="0.25">
      <c r="A659" s="30"/>
      <c r="B659" s="30"/>
      <c r="C659" s="30"/>
      <c r="D659" s="30"/>
      <c r="E659" s="30"/>
      <c r="F659" s="30"/>
      <c r="G659" s="30"/>
      <c r="H659" s="30"/>
    </row>
    <row r="660" spans="1:8" x14ac:dyDescent="0.25">
      <c r="A660" s="30"/>
      <c r="B660" s="30"/>
      <c r="C660" s="30"/>
      <c r="D660" s="30"/>
      <c r="E660" s="30"/>
      <c r="F660" s="30"/>
      <c r="G660" s="30"/>
      <c r="H660" s="30"/>
    </row>
    <row r="661" spans="1:8" x14ac:dyDescent="0.25">
      <c r="A661" s="30"/>
      <c r="B661" s="30"/>
      <c r="C661" s="30"/>
      <c r="D661" s="30"/>
      <c r="E661" s="30"/>
      <c r="F661" s="30"/>
      <c r="G661" s="30"/>
      <c r="H661" s="30"/>
    </row>
    <row r="662" spans="1:8" x14ac:dyDescent="0.25">
      <c r="A662" s="30"/>
      <c r="B662" s="30"/>
      <c r="C662" s="30"/>
      <c r="D662" s="30"/>
      <c r="E662" s="30"/>
      <c r="F662" s="30"/>
      <c r="G662" s="30"/>
      <c r="H662" s="30"/>
    </row>
    <row r="663" spans="1:8" x14ac:dyDescent="0.25">
      <c r="A663" s="30"/>
      <c r="B663" s="30"/>
      <c r="C663" s="30"/>
      <c r="D663" s="30"/>
      <c r="E663" s="30"/>
      <c r="F663" s="30"/>
      <c r="G663" s="30"/>
      <c r="H663" s="30"/>
    </row>
    <row r="664" spans="1:8" x14ac:dyDescent="0.25">
      <c r="A664" s="30"/>
      <c r="B664" s="30"/>
      <c r="C664" s="30"/>
      <c r="D664" s="30"/>
      <c r="E664" s="30"/>
      <c r="F664" s="30"/>
      <c r="G664" s="30"/>
      <c r="H664" s="30"/>
    </row>
    <row r="665" spans="1:8" x14ac:dyDescent="0.25">
      <c r="A665" s="30"/>
      <c r="B665" s="30"/>
      <c r="C665" s="30"/>
      <c r="D665" s="30"/>
      <c r="E665" s="30"/>
      <c r="F665" s="30"/>
      <c r="G665" s="30"/>
      <c r="H665" s="30"/>
    </row>
    <row r="666" spans="1:8" x14ac:dyDescent="0.25">
      <c r="A666" s="30"/>
      <c r="B666" s="30"/>
      <c r="C666" s="30"/>
      <c r="D666" s="30"/>
      <c r="E666" s="30"/>
      <c r="F666" s="30"/>
      <c r="G666" s="30"/>
      <c r="H666" s="30"/>
    </row>
    <row r="667" spans="1:8" x14ac:dyDescent="0.25">
      <c r="A667" s="30"/>
      <c r="B667" s="30"/>
      <c r="C667" s="30"/>
      <c r="D667" s="30"/>
      <c r="E667" s="30"/>
      <c r="F667" s="30"/>
      <c r="G667" s="30"/>
      <c r="H667" s="30"/>
    </row>
    <row r="668" spans="1:8" x14ac:dyDescent="0.25">
      <c r="A668" s="30"/>
      <c r="B668" s="30"/>
      <c r="C668" s="30"/>
      <c r="D668" s="30"/>
      <c r="E668" s="30"/>
      <c r="F668" s="30"/>
      <c r="G668" s="30"/>
      <c r="H668" s="30"/>
    </row>
    <row r="669" spans="1:8" x14ac:dyDescent="0.25">
      <c r="A669" s="30"/>
      <c r="B669" s="30"/>
      <c r="C669" s="30"/>
      <c r="D669" s="30"/>
      <c r="E669" s="30"/>
      <c r="F669" s="30"/>
      <c r="G669" s="30"/>
      <c r="H669" s="30"/>
    </row>
    <row r="670" spans="1:8" x14ac:dyDescent="0.25">
      <c r="A670" s="30"/>
      <c r="B670" s="30"/>
      <c r="C670" s="30"/>
      <c r="D670" s="30"/>
      <c r="E670" s="30"/>
      <c r="F670" s="30"/>
      <c r="G670" s="30"/>
      <c r="H670" s="30"/>
    </row>
    <row r="671" spans="1:8" x14ac:dyDescent="0.25">
      <c r="A671" s="30"/>
      <c r="B671" s="30"/>
      <c r="C671" s="30"/>
      <c r="D671" s="30"/>
      <c r="E671" s="30"/>
      <c r="F671" s="30"/>
      <c r="G671" s="30"/>
      <c r="H671" s="30"/>
    </row>
    <row r="672" spans="1:8" x14ac:dyDescent="0.25">
      <c r="A672" s="30"/>
      <c r="B672" s="30"/>
      <c r="C672" s="30"/>
      <c r="D672" s="30"/>
      <c r="E672" s="30"/>
      <c r="F672" s="30"/>
      <c r="G672" s="30"/>
      <c r="H672" s="30"/>
    </row>
    <row r="673" spans="1:8" x14ac:dyDescent="0.25">
      <c r="A673" s="30"/>
      <c r="B673" s="30"/>
      <c r="C673" s="30"/>
      <c r="D673" s="30"/>
      <c r="E673" s="30"/>
      <c r="F673" s="30"/>
      <c r="G673" s="30"/>
      <c r="H673" s="30"/>
    </row>
    <row r="674" spans="1:8" x14ac:dyDescent="0.25">
      <c r="A674" s="30"/>
      <c r="B674" s="30"/>
      <c r="C674" s="30"/>
      <c r="D674" s="30"/>
      <c r="E674" s="30"/>
      <c r="F674" s="30"/>
      <c r="G674" s="30"/>
      <c r="H674" s="30"/>
    </row>
    <row r="675" spans="1:8" x14ac:dyDescent="0.25">
      <c r="A675" s="30"/>
      <c r="B675" s="30"/>
      <c r="C675" s="30"/>
      <c r="D675" s="30"/>
      <c r="E675" s="30"/>
      <c r="F675" s="30"/>
      <c r="G675" s="30"/>
      <c r="H675" s="30"/>
    </row>
    <row r="676" spans="1:8" x14ac:dyDescent="0.25">
      <c r="A676" s="30"/>
      <c r="B676" s="30"/>
      <c r="C676" s="30"/>
      <c r="D676" s="30"/>
      <c r="E676" s="30"/>
      <c r="F676" s="30"/>
      <c r="G676" s="30"/>
      <c r="H676" s="30"/>
    </row>
    <row r="677" spans="1:8" x14ac:dyDescent="0.25">
      <c r="A677" s="30"/>
      <c r="B677" s="30"/>
      <c r="C677" s="30"/>
      <c r="D677" s="30"/>
      <c r="E677" s="30"/>
      <c r="F677" s="30"/>
      <c r="G677" s="30"/>
      <c r="H677" s="30"/>
    </row>
    <row r="678" spans="1:8" x14ac:dyDescent="0.25">
      <c r="A678" s="30"/>
      <c r="B678" s="30"/>
      <c r="C678" s="30"/>
      <c r="D678" s="30"/>
      <c r="E678" s="30"/>
      <c r="F678" s="30"/>
      <c r="G678" s="30"/>
      <c r="H678" s="30"/>
    </row>
    <row r="679" spans="1:8" x14ac:dyDescent="0.25">
      <c r="A679" s="30"/>
      <c r="B679" s="30"/>
      <c r="C679" s="30"/>
      <c r="D679" s="30"/>
      <c r="E679" s="30"/>
      <c r="F679" s="30"/>
      <c r="G679" s="30"/>
      <c r="H679" s="30"/>
    </row>
    <row r="680" spans="1:8" x14ac:dyDescent="0.25">
      <c r="A680" s="30"/>
      <c r="B680" s="30"/>
      <c r="C680" s="30"/>
      <c r="D680" s="30"/>
      <c r="E680" s="30"/>
      <c r="F680" s="30"/>
      <c r="G680" s="30"/>
      <c r="H680" s="30"/>
    </row>
    <row r="681" spans="1:8" x14ac:dyDescent="0.25">
      <c r="A681" s="30"/>
      <c r="B681" s="30"/>
      <c r="C681" s="30"/>
      <c r="D681" s="30"/>
      <c r="E681" s="30"/>
      <c r="F681" s="30"/>
      <c r="G681" s="30"/>
      <c r="H681" s="30"/>
    </row>
    <row r="682" spans="1:8" x14ac:dyDescent="0.25">
      <c r="A682" s="30"/>
      <c r="B682" s="30"/>
      <c r="C682" s="30"/>
      <c r="D682" s="30"/>
      <c r="E682" s="30"/>
      <c r="F682" s="30"/>
      <c r="G682" s="30"/>
      <c r="H682" s="30"/>
    </row>
    <row r="683" spans="1:8" x14ac:dyDescent="0.25">
      <c r="A683" s="30"/>
      <c r="B683" s="30"/>
      <c r="C683" s="30"/>
      <c r="D683" s="30"/>
      <c r="E683" s="30"/>
      <c r="F683" s="30"/>
      <c r="G683" s="30"/>
      <c r="H683" s="30"/>
    </row>
    <row r="684" spans="1:8" x14ac:dyDescent="0.25">
      <c r="A684" s="30"/>
      <c r="B684" s="30"/>
      <c r="C684" s="30"/>
      <c r="D684" s="30"/>
      <c r="E684" s="30"/>
      <c r="F684" s="30"/>
      <c r="G684" s="30"/>
      <c r="H684" s="30"/>
    </row>
    <row r="685" spans="1:8" x14ac:dyDescent="0.25">
      <c r="A685" s="30"/>
      <c r="B685" s="30"/>
      <c r="C685" s="30"/>
      <c r="D685" s="30"/>
      <c r="E685" s="30"/>
      <c r="F685" s="30"/>
      <c r="G685" s="30"/>
      <c r="H685" s="30"/>
    </row>
    <row r="686" spans="1:8" x14ac:dyDescent="0.25">
      <c r="A686" s="30"/>
      <c r="B686" s="30"/>
      <c r="C686" s="30"/>
      <c r="D686" s="30"/>
      <c r="E686" s="30"/>
      <c r="F686" s="30"/>
      <c r="G686" s="30"/>
      <c r="H686" s="30"/>
    </row>
    <row r="687" spans="1:8" x14ac:dyDescent="0.25">
      <c r="A687" s="30"/>
      <c r="B687" s="30"/>
      <c r="C687" s="30"/>
      <c r="D687" s="30"/>
      <c r="E687" s="30"/>
      <c r="F687" s="30"/>
      <c r="G687" s="30"/>
      <c r="H687" s="30"/>
    </row>
    <row r="688" spans="1:8" x14ac:dyDescent="0.25">
      <c r="A688" s="30"/>
      <c r="B688" s="30"/>
      <c r="C688" s="30"/>
      <c r="D688" s="30"/>
      <c r="E688" s="30"/>
      <c r="F688" s="30"/>
      <c r="G688" s="30"/>
      <c r="H688" s="30"/>
    </row>
    <row r="689" spans="1:8" x14ac:dyDescent="0.25">
      <c r="A689" s="30"/>
      <c r="B689" s="30"/>
      <c r="C689" s="30"/>
      <c r="D689" s="30"/>
      <c r="E689" s="30"/>
      <c r="F689" s="30"/>
      <c r="G689" s="30"/>
      <c r="H689" s="30"/>
    </row>
    <row r="690" spans="1:8" x14ac:dyDescent="0.25">
      <c r="A690" s="30"/>
      <c r="B690" s="30"/>
      <c r="C690" s="30"/>
      <c r="D690" s="30"/>
      <c r="E690" s="30"/>
      <c r="F690" s="30"/>
      <c r="G690" s="30"/>
      <c r="H690" s="30"/>
    </row>
    <row r="691" spans="1:8" x14ac:dyDescent="0.25">
      <c r="A691" s="30"/>
      <c r="B691" s="30"/>
      <c r="C691" s="30"/>
      <c r="D691" s="30"/>
      <c r="E691" s="30"/>
      <c r="F691" s="30"/>
      <c r="G691" s="30"/>
      <c r="H691" s="30"/>
    </row>
    <row r="692" spans="1:8" x14ac:dyDescent="0.25">
      <c r="A692" s="30"/>
      <c r="B692" s="30"/>
      <c r="C692" s="30"/>
      <c r="D692" s="30"/>
      <c r="E692" s="30"/>
      <c r="F692" s="30"/>
      <c r="G692" s="30"/>
      <c r="H692" s="30"/>
    </row>
    <row r="693" spans="1:8" x14ac:dyDescent="0.25">
      <c r="A693" s="30"/>
      <c r="B693" s="30"/>
      <c r="C693" s="30"/>
      <c r="D693" s="30"/>
      <c r="E693" s="30"/>
      <c r="F693" s="30"/>
      <c r="G693" s="30"/>
      <c r="H693" s="30"/>
    </row>
    <row r="694" spans="1:8" x14ac:dyDescent="0.25">
      <c r="A694" s="30"/>
      <c r="B694" s="30"/>
      <c r="C694" s="30"/>
      <c r="D694" s="30"/>
      <c r="E694" s="30"/>
      <c r="F694" s="30"/>
      <c r="G694" s="30"/>
      <c r="H694" s="30"/>
    </row>
    <row r="695" spans="1:8" x14ac:dyDescent="0.25">
      <c r="A695" s="30"/>
      <c r="B695" s="30"/>
      <c r="C695" s="30"/>
      <c r="D695" s="30"/>
      <c r="E695" s="30"/>
      <c r="F695" s="30"/>
      <c r="G695" s="30"/>
      <c r="H695" s="30"/>
    </row>
    <row r="696" spans="1:8" x14ac:dyDescent="0.25">
      <c r="A696" s="30"/>
      <c r="B696" s="30"/>
      <c r="C696" s="30"/>
      <c r="D696" s="30"/>
      <c r="E696" s="30"/>
      <c r="F696" s="30"/>
      <c r="G696" s="30"/>
      <c r="H696" s="30"/>
    </row>
    <row r="697" spans="1:8" x14ac:dyDescent="0.25">
      <c r="A697" s="30"/>
      <c r="B697" s="30"/>
      <c r="C697" s="30"/>
      <c r="D697" s="30"/>
      <c r="E697" s="30"/>
      <c r="F697" s="30"/>
      <c r="G697" s="30"/>
      <c r="H697" s="30"/>
    </row>
    <row r="698" spans="1:8" x14ac:dyDescent="0.25">
      <c r="A698" s="30"/>
      <c r="B698" s="30"/>
      <c r="C698" s="30"/>
      <c r="D698" s="30"/>
      <c r="E698" s="30"/>
      <c r="F698" s="30"/>
      <c r="G698" s="30"/>
      <c r="H698" s="30"/>
    </row>
    <row r="699" spans="1:8" x14ac:dyDescent="0.25">
      <c r="A699" s="30"/>
      <c r="B699" s="30"/>
      <c r="C699" s="30"/>
      <c r="D699" s="30"/>
      <c r="E699" s="30"/>
      <c r="F699" s="30"/>
      <c r="G699" s="30"/>
      <c r="H699" s="30"/>
    </row>
    <row r="700" spans="1:8" x14ac:dyDescent="0.25">
      <c r="A700" s="30"/>
      <c r="B700" s="30"/>
      <c r="C700" s="30"/>
      <c r="D700" s="30"/>
      <c r="E700" s="30"/>
      <c r="F700" s="30"/>
      <c r="G700" s="30"/>
      <c r="H700" s="30"/>
    </row>
    <row r="701" spans="1:8" x14ac:dyDescent="0.25">
      <c r="A701" s="30"/>
      <c r="B701" s="30"/>
      <c r="C701" s="30"/>
      <c r="D701" s="30"/>
      <c r="E701" s="30"/>
      <c r="F701" s="30"/>
      <c r="G701" s="30"/>
      <c r="H701" s="30"/>
    </row>
    <row r="702" spans="1:8" x14ac:dyDescent="0.25">
      <c r="A702" s="30"/>
      <c r="B702" s="30"/>
      <c r="C702" s="30"/>
      <c r="D702" s="30"/>
      <c r="E702" s="30"/>
      <c r="F702" s="30"/>
      <c r="G702" s="30"/>
      <c r="H702" s="30"/>
    </row>
    <row r="703" spans="1:8" x14ac:dyDescent="0.25">
      <c r="A703" s="30"/>
      <c r="B703" s="30"/>
      <c r="C703" s="30"/>
      <c r="D703" s="30"/>
      <c r="E703" s="30"/>
      <c r="F703" s="30"/>
      <c r="G703" s="30"/>
      <c r="H703" s="30"/>
    </row>
    <row r="704" spans="1:8" x14ac:dyDescent="0.25">
      <c r="A704" s="30"/>
      <c r="B704" s="30"/>
      <c r="C704" s="30"/>
      <c r="D704" s="30"/>
      <c r="E704" s="30"/>
      <c r="F704" s="30"/>
      <c r="G704" s="30"/>
      <c r="H704" s="30"/>
    </row>
    <row r="705" spans="1:8" x14ac:dyDescent="0.25">
      <c r="A705" s="30"/>
      <c r="B705" s="30"/>
      <c r="C705" s="30"/>
      <c r="D705" s="30"/>
      <c r="E705" s="30"/>
      <c r="F705" s="30"/>
      <c r="G705" s="30"/>
      <c r="H705" s="30"/>
    </row>
    <row r="706" spans="1:8" x14ac:dyDescent="0.25">
      <c r="A706" s="30"/>
      <c r="B706" s="30"/>
      <c r="C706" s="30"/>
      <c r="D706" s="30"/>
      <c r="E706" s="30"/>
      <c r="F706" s="30"/>
      <c r="G706" s="30"/>
      <c r="H706" s="30"/>
    </row>
    <row r="707" spans="1:8" x14ac:dyDescent="0.25">
      <c r="A707" s="30"/>
      <c r="B707" s="30"/>
      <c r="C707" s="30"/>
      <c r="D707" s="30"/>
      <c r="E707" s="30"/>
      <c r="F707" s="30"/>
      <c r="G707" s="30"/>
      <c r="H707" s="30"/>
    </row>
    <row r="708" spans="1:8" x14ac:dyDescent="0.25">
      <c r="A708" s="30"/>
      <c r="B708" s="30"/>
      <c r="C708" s="30"/>
      <c r="D708" s="30"/>
      <c r="E708" s="30"/>
      <c r="F708" s="30"/>
      <c r="G708" s="30"/>
      <c r="H708" s="30"/>
    </row>
    <row r="709" spans="1:8" x14ac:dyDescent="0.25">
      <c r="A709" s="30"/>
      <c r="B709" s="30"/>
      <c r="C709" s="30"/>
      <c r="D709" s="30"/>
      <c r="E709" s="30"/>
      <c r="F709" s="30"/>
      <c r="G709" s="30"/>
      <c r="H709" s="30"/>
    </row>
    <row r="710" spans="1:8" x14ac:dyDescent="0.25">
      <c r="A710" s="30"/>
      <c r="B710" s="30"/>
      <c r="C710" s="30"/>
      <c r="D710" s="30"/>
      <c r="E710" s="30"/>
      <c r="F710" s="30"/>
      <c r="G710" s="30"/>
      <c r="H710" s="30"/>
    </row>
    <row r="711" spans="1:8" x14ac:dyDescent="0.25">
      <c r="A711" s="30"/>
      <c r="B711" s="30"/>
      <c r="C711" s="30"/>
      <c r="D711" s="30"/>
      <c r="E711" s="30"/>
      <c r="F711" s="30"/>
      <c r="G711" s="30"/>
      <c r="H711" s="30"/>
    </row>
    <row r="712" spans="1:8" x14ac:dyDescent="0.25">
      <c r="A712" s="30"/>
      <c r="B712" s="30"/>
      <c r="C712" s="30"/>
      <c r="D712" s="30"/>
      <c r="E712" s="30"/>
      <c r="F712" s="30"/>
      <c r="G712" s="30"/>
      <c r="H712" s="30"/>
    </row>
    <row r="713" spans="1:8" x14ac:dyDescent="0.25">
      <c r="A713" s="30"/>
      <c r="B713" s="30"/>
      <c r="C713" s="30"/>
      <c r="D713" s="30"/>
      <c r="E713" s="30"/>
      <c r="F713" s="30"/>
      <c r="G713" s="30"/>
      <c r="H713" s="30"/>
    </row>
    <row r="714" spans="1:8" x14ac:dyDescent="0.25">
      <c r="A714" s="30"/>
      <c r="B714" s="30"/>
      <c r="C714" s="30"/>
      <c r="D714" s="30"/>
      <c r="E714" s="30"/>
      <c r="F714" s="30"/>
      <c r="G714" s="30"/>
      <c r="H714" s="30"/>
    </row>
    <row r="715" spans="1:8" x14ac:dyDescent="0.25">
      <c r="A715" s="30"/>
      <c r="B715" s="30"/>
      <c r="C715" s="30"/>
      <c r="D715" s="30"/>
      <c r="E715" s="30"/>
      <c r="F715" s="30"/>
      <c r="G715" s="30"/>
      <c r="H715" s="30"/>
    </row>
    <row r="716" spans="1:8" x14ac:dyDescent="0.25">
      <c r="A716" s="30"/>
      <c r="B716" s="30"/>
      <c r="C716" s="30"/>
      <c r="D716" s="30"/>
      <c r="E716" s="30"/>
      <c r="F716" s="30"/>
      <c r="G716" s="30"/>
      <c r="H716" s="30"/>
    </row>
    <row r="717" spans="1:8" x14ac:dyDescent="0.25">
      <c r="A717" s="30"/>
      <c r="B717" s="30"/>
      <c r="C717" s="30"/>
      <c r="D717" s="30"/>
      <c r="E717" s="30"/>
      <c r="F717" s="30"/>
      <c r="G717" s="30"/>
      <c r="H717" s="30"/>
    </row>
    <row r="718" spans="1:8" x14ac:dyDescent="0.25">
      <c r="A718" s="30"/>
      <c r="B718" s="30"/>
      <c r="C718" s="30"/>
      <c r="D718" s="30"/>
      <c r="E718" s="30"/>
      <c r="F718" s="30"/>
      <c r="G718" s="30"/>
      <c r="H718" s="30"/>
    </row>
    <row r="719" spans="1:8" x14ac:dyDescent="0.25">
      <c r="A719" s="30"/>
      <c r="B719" s="30"/>
      <c r="C719" s="30"/>
      <c r="D719" s="30"/>
      <c r="E719" s="30"/>
      <c r="F719" s="30"/>
      <c r="G719" s="30"/>
      <c r="H719" s="30"/>
    </row>
    <row r="720" spans="1:8" x14ac:dyDescent="0.25">
      <c r="A720" s="30"/>
      <c r="B720" s="30"/>
      <c r="C720" s="30"/>
      <c r="D720" s="30"/>
      <c r="E720" s="30"/>
      <c r="F720" s="30"/>
      <c r="G720" s="30"/>
      <c r="H720" s="30"/>
    </row>
    <row r="721" spans="1:8" x14ac:dyDescent="0.25">
      <c r="A721" s="30"/>
      <c r="B721" s="30"/>
      <c r="C721" s="30"/>
      <c r="D721" s="30"/>
      <c r="E721" s="30"/>
      <c r="F721" s="30"/>
      <c r="G721" s="30"/>
      <c r="H721" s="30"/>
    </row>
    <row r="722" spans="1:8" x14ac:dyDescent="0.25">
      <c r="A722" s="30"/>
      <c r="B722" s="30"/>
      <c r="C722" s="30"/>
      <c r="D722" s="30"/>
      <c r="E722" s="30"/>
      <c r="F722" s="30"/>
      <c r="G722" s="30"/>
      <c r="H722" s="30"/>
    </row>
    <row r="723" spans="1:8" x14ac:dyDescent="0.25">
      <c r="A723" s="30"/>
      <c r="B723" s="30"/>
      <c r="C723" s="30"/>
      <c r="D723" s="30"/>
      <c r="E723" s="30"/>
      <c r="F723" s="30"/>
      <c r="G723" s="30"/>
      <c r="H723" s="30"/>
    </row>
    <row r="724" spans="1:8" x14ac:dyDescent="0.25">
      <c r="A724" s="30"/>
      <c r="B724" s="30"/>
      <c r="C724" s="30"/>
      <c r="D724" s="30"/>
      <c r="E724" s="30"/>
      <c r="F724" s="30"/>
      <c r="G724" s="30"/>
      <c r="H724" s="30"/>
    </row>
    <row r="725" spans="1:8" x14ac:dyDescent="0.25">
      <c r="A725" s="30"/>
      <c r="B725" s="30"/>
      <c r="C725" s="30"/>
      <c r="D725" s="30"/>
      <c r="E725" s="30"/>
      <c r="F725" s="30"/>
      <c r="G725" s="30"/>
      <c r="H725" s="30"/>
    </row>
    <row r="726" spans="1:8" x14ac:dyDescent="0.25">
      <c r="A726" s="30"/>
      <c r="B726" s="30"/>
      <c r="C726" s="30"/>
      <c r="D726" s="30"/>
      <c r="E726" s="30"/>
      <c r="F726" s="30"/>
      <c r="G726" s="30"/>
      <c r="H726" s="30"/>
    </row>
    <row r="727" spans="1:8" x14ac:dyDescent="0.25">
      <c r="A727" s="30"/>
      <c r="B727" s="30"/>
      <c r="C727" s="30"/>
      <c r="D727" s="30"/>
      <c r="E727" s="30"/>
      <c r="F727" s="30"/>
      <c r="G727" s="30"/>
      <c r="H727" s="30"/>
    </row>
    <row r="728" spans="1:8" x14ac:dyDescent="0.25">
      <c r="A728" s="30"/>
      <c r="B728" s="30"/>
      <c r="C728" s="30"/>
      <c r="D728" s="30"/>
      <c r="E728" s="30"/>
      <c r="F728" s="30"/>
      <c r="G728" s="30"/>
      <c r="H728" s="30"/>
    </row>
    <row r="729" spans="1:8" x14ac:dyDescent="0.25">
      <c r="A729" s="30"/>
      <c r="B729" s="30"/>
      <c r="C729" s="30"/>
      <c r="D729" s="30"/>
      <c r="E729" s="30"/>
      <c r="F729" s="30"/>
      <c r="G729" s="30"/>
      <c r="H729" s="30"/>
    </row>
    <row r="730" spans="1:8" x14ac:dyDescent="0.25">
      <c r="A730" s="30"/>
      <c r="B730" s="30"/>
      <c r="C730" s="30"/>
      <c r="D730" s="30"/>
      <c r="E730" s="30"/>
      <c r="F730" s="30"/>
      <c r="G730" s="30"/>
      <c r="H730" s="30"/>
    </row>
    <row r="731" spans="1:8" x14ac:dyDescent="0.25">
      <c r="A731" s="30"/>
      <c r="B731" s="30"/>
      <c r="C731" s="30"/>
      <c r="D731" s="30"/>
      <c r="E731" s="30"/>
      <c r="F731" s="30"/>
      <c r="G731" s="30"/>
      <c r="H731" s="30"/>
    </row>
    <row r="732" spans="1:8" x14ac:dyDescent="0.25">
      <c r="A732" s="30"/>
      <c r="B732" s="30"/>
      <c r="C732" s="30"/>
      <c r="D732" s="30"/>
      <c r="E732" s="30"/>
      <c r="F732" s="30"/>
      <c r="G732" s="30"/>
      <c r="H732" s="30"/>
    </row>
    <row r="733" spans="1:8" x14ac:dyDescent="0.25">
      <c r="A733" s="30"/>
      <c r="B733" s="30"/>
      <c r="C733" s="30"/>
      <c r="D733" s="30"/>
      <c r="E733" s="30"/>
      <c r="F733" s="30"/>
      <c r="G733" s="30"/>
      <c r="H733" s="30"/>
    </row>
    <row r="734" spans="1:8" x14ac:dyDescent="0.25">
      <c r="A734" s="30"/>
      <c r="B734" s="30"/>
      <c r="C734" s="30"/>
      <c r="D734" s="30"/>
      <c r="E734" s="30"/>
      <c r="F734" s="30"/>
      <c r="G734" s="30"/>
      <c r="H734" s="30"/>
    </row>
    <row r="735" spans="1:8" x14ac:dyDescent="0.25">
      <c r="A735" s="30"/>
      <c r="B735" s="30"/>
      <c r="C735" s="30"/>
      <c r="D735" s="30"/>
      <c r="E735" s="30"/>
      <c r="F735" s="30"/>
      <c r="G735" s="30"/>
      <c r="H735" s="30"/>
    </row>
    <row r="736" spans="1:8" x14ac:dyDescent="0.25">
      <c r="A736" s="30"/>
      <c r="B736" s="30"/>
      <c r="C736" s="30"/>
      <c r="D736" s="30"/>
      <c r="E736" s="30"/>
      <c r="F736" s="30"/>
      <c r="G736" s="30"/>
      <c r="H736" s="30"/>
    </row>
    <row r="737" spans="1:8" x14ac:dyDescent="0.25">
      <c r="A737" s="30"/>
      <c r="B737" s="30"/>
      <c r="C737" s="30"/>
      <c r="D737" s="30"/>
      <c r="E737" s="30"/>
      <c r="F737" s="30"/>
      <c r="G737" s="30"/>
      <c r="H737" s="30"/>
    </row>
    <row r="738" spans="1:8" x14ac:dyDescent="0.25">
      <c r="A738" s="30"/>
      <c r="B738" s="30"/>
      <c r="C738" s="30"/>
      <c r="D738" s="30"/>
      <c r="E738" s="30"/>
      <c r="F738" s="30"/>
      <c r="G738" s="30"/>
      <c r="H738" s="30"/>
    </row>
    <row r="739" spans="1:8" x14ac:dyDescent="0.25">
      <c r="A739" s="30"/>
      <c r="B739" s="30"/>
      <c r="C739" s="30"/>
      <c r="D739" s="30"/>
      <c r="E739" s="30"/>
      <c r="F739" s="30"/>
      <c r="G739" s="30"/>
      <c r="H739" s="30"/>
    </row>
    <row r="740" spans="1:8" x14ac:dyDescent="0.25">
      <c r="A740" s="30"/>
      <c r="B740" s="30"/>
      <c r="C740" s="30"/>
      <c r="D740" s="30"/>
      <c r="E740" s="30"/>
      <c r="F740" s="30"/>
      <c r="G740" s="30"/>
      <c r="H740" s="30"/>
    </row>
    <row r="741" spans="1:8" x14ac:dyDescent="0.25">
      <c r="A741" s="30"/>
      <c r="B741" s="30"/>
      <c r="C741" s="30"/>
      <c r="D741" s="30"/>
      <c r="E741" s="30"/>
      <c r="F741" s="30"/>
      <c r="G741" s="30"/>
      <c r="H741" s="30"/>
    </row>
    <row r="742" spans="1:8" x14ac:dyDescent="0.25">
      <c r="A742" s="30"/>
      <c r="B742" s="30"/>
      <c r="C742" s="30"/>
      <c r="D742" s="30"/>
      <c r="E742" s="30"/>
      <c r="F742" s="30"/>
      <c r="G742" s="30"/>
      <c r="H742" s="30"/>
    </row>
    <row r="743" spans="1:8" x14ac:dyDescent="0.25">
      <c r="A743" s="30"/>
      <c r="B743" s="30"/>
      <c r="C743" s="30"/>
      <c r="D743" s="30"/>
      <c r="E743" s="30"/>
      <c r="F743" s="30"/>
      <c r="G743" s="30"/>
      <c r="H743" s="30"/>
    </row>
    <row r="744" spans="1:8" x14ac:dyDescent="0.25">
      <c r="A744" s="30"/>
      <c r="B744" s="30"/>
      <c r="C744" s="30"/>
      <c r="D744" s="30"/>
      <c r="E744" s="30"/>
      <c r="F744" s="30"/>
      <c r="G744" s="30"/>
      <c r="H744" s="30"/>
    </row>
    <row r="745" spans="1:8" x14ac:dyDescent="0.25">
      <c r="A745" s="30"/>
      <c r="B745" s="30"/>
      <c r="C745" s="30"/>
      <c r="D745" s="30"/>
      <c r="E745" s="30"/>
      <c r="F745" s="30"/>
      <c r="G745" s="30"/>
      <c r="H745" s="30"/>
    </row>
    <row r="746" spans="1:8" x14ac:dyDescent="0.25">
      <c r="A746" s="30"/>
      <c r="B746" s="30"/>
      <c r="C746" s="30"/>
      <c r="D746" s="30"/>
      <c r="E746" s="30"/>
      <c r="F746" s="30"/>
      <c r="G746" s="30"/>
      <c r="H746" s="30"/>
    </row>
    <row r="747" spans="1:8" x14ac:dyDescent="0.25">
      <c r="A747" s="30"/>
      <c r="B747" s="30"/>
      <c r="C747" s="30"/>
      <c r="D747" s="30"/>
      <c r="E747" s="30"/>
      <c r="F747" s="30"/>
      <c r="G747" s="30"/>
      <c r="H747" s="30"/>
    </row>
    <row r="748" spans="1:8" x14ac:dyDescent="0.25">
      <c r="A748" s="30"/>
      <c r="B748" s="30"/>
      <c r="C748" s="30"/>
      <c r="D748" s="30"/>
      <c r="E748" s="30"/>
      <c r="F748" s="30"/>
      <c r="G748" s="30"/>
      <c r="H748" s="30"/>
    </row>
    <row r="749" spans="1:8" x14ac:dyDescent="0.25">
      <c r="A749" s="30"/>
      <c r="B749" s="30"/>
      <c r="C749" s="30"/>
      <c r="D749" s="30"/>
      <c r="E749" s="30"/>
      <c r="F749" s="30"/>
      <c r="G749" s="30"/>
      <c r="H749" s="30"/>
    </row>
    <row r="750" spans="1:8" x14ac:dyDescent="0.25">
      <c r="A750" s="30"/>
      <c r="B750" s="30"/>
      <c r="C750" s="30"/>
      <c r="D750" s="30"/>
      <c r="E750" s="30"/>
      <c r="F750" s="30"/>
      <c r="G750" s="30"/>
      <c r="H750" s="30"/>
    </row>
    <row r="751" spans="1:8" x14ac:dyDescent="0.25">
      <c r="A751" s="30"/>
      <c r="B751" s="30"/>
      <c r="C751" s="30"/>
      <c r="D751" s="30"/>
      <c r="E751" s="30"/>
      <c r="F751" s="30"/>
      <c r="G751" s="30"/>
      <c r="H751" s="30"/>
    </row>
    <row r="752" spans="1:8" x14ac:dyDescent="0.25">
      <c r="A752" s="30"/>
      <c r="B752" s="30"/>
      <c r="C752" s="30"/>
      <c r="D752" s="30"/>
      <c r="E752" s="30"/>
      <c r="F752" s="30"/>
      <c r="G752" s="30"/>
      <c r="H752" s="30"/>
    </row>
    <row r="753" spans="1:8" x14ac:dyDescent="0.25">
      <c r="A753" s="30"/>
      <c r="B753" s="30"/>
      <c r="C753" s="30"/>
      <c r="D753" s="30"/>
      <c r="E753" s="30"/>
      <c r="F753" s="30"/>
      <c r="G753" s="30"/>
      <c r="H753" s="30"/>
    </row>
    <row r="754" spans="1:8" x14ac:dyDescent="0.25">
      <c r="A754" s="30"/>
      <c r="B754" s="30"/>
      <c r="C754" s="30"/>
      <c r="D754" s="30"/>
      <c r="E754" s="30"/>
      <c r="F754" s="30"/>
      <c r="G754" s="30"/>
      <c r="H754" s="30"/>
    </row>
    <row r="755" spans="1:8" x14ac:dyDescent="0.25">
      <c r="A755" s="30"/>
      <c r="B755" s="30"/>
      <c r="C755" s="30"/>
      <c r="D755" s="30"/>
      <c r="E755" s="30"/>
      <c r="F755" s="30"/>
      <c r="G755" s="30"/>
      <c r="H755" s="30"/>
    </row>
    <row r="756" spans="1:8" x14ac:dyDescent="0.25">
      <c r="A756" s="30"/>
      <c r="B756" s="30"/>
      <c r="C756" s="30"/>
      <c r="D756" s="30"/>
      <c r="E756" s="30"/>
      <c r="F756" s="30"/>
      <c r="G756" s="30"/>
      <c r="H756" s="30"/>
    </row>
    <row r="757" spans="1:8" x14ac:dyDescent="0.25">
      <c r="A757" s="30"/>
      <c r="B757" s="30"/>
      <c r="C757" s="30"/>
      <c r="D757" s="30"/>
      <c r="E757" s="30"/>
      <c r="F757" s="30"/>
      <c r="G757" s="30"/>
      <c r="H757" s="30"/>
    </row>
    <row r="758" spans="1:8" x14ac:dyDescent="0.25">
      <c r="A758" s="30"/>
      <c r="B758" s="30"/>
      <c r="C758" s="30"/>
      <c r="D758" s="30"/>
      <c r="E758" s="30"/>
      <c r="F758" s="30"/>
      <c r="G758" s="30"/>
      <c r="H758" s="30"/>
    </row>
    <row r="759" spans="1:8" x14ac:dyDescent="0.25">
      <c r="A759" s="30"/>
      <c r="B759" s="30"/>
      <c r="C759" s="30"/>
      <c r="D759" s="30"/>
      <c r="E759" s="30"/>
      <c r="F759" s="30"/>
      <c r="G759" s="30"/>
      <c r="H759" s="30"/>
    </row>
    <row r="760" spans="1:8" x14ac:dyDescent="0.25">
      <c r="A760" s="30"/>
      <c r="B760" s="30"/>
      <c r="C760" s="30"/>
      <c r="D760" s="30"/>
      <c r="E760" s="30"/>
      <c r="F760" s="30"/>
      <c r="G760" s="30"/>
      <c r="H760" s="30"/>
    </row>
    <row r="761" spans="1:8" x14ac:dyDescent="0.25">
      <c r="A761" s="30"/>
      <c r="B761" s="30"/>
      <c r="C761" s="30"/>
      <c r="D761" s="30"/>
      <c r="E761" s="30"/>
      <c r="F761" s="30"/>
      <c r="G761" s="30"/>
      <c r="H761" s="30"/>
    </row>
    <row r="762" spans="1:8" x14ac:dyDescent="0.25">
      <c r="A762" s="30"/>
      <c r="B762" s="30"/>
      <c r="C762" s="30"/>
      <c r="D762" s="30"/>
      <c r="E762" s="30"/>
      <c r="F762" s="30"/>
      <c r="G762" s="30"/>
      <c r="H762" s="30"/>
    </row>
    <row r="763" spans="1:8" x14ac:dyDescent="0.25">
      <c r="A763" s="30"/>
      <c r="B763" s="30"/>
      <c r="C763" s="30"/>
      <c r="D763" s="30"/>
      <c r="E763" s="30"/>
      <c r="F763" s="30"/>
      <c r="G763" s="30"/>
      <c r="H763" s="30"/>
    </row>
    <row r="764" spans="1:8" x14ac:dyDescent="0.25">
      <c r="A764" s="30"/>
      <c r="B764" s="30"/>
      <c r="C764" s="30"/>
      <c r="D764" s="30"/>
      <c r="E764" s="30"/>
      <c r="F764" s="30"/>
      <c r="G764" s="30"/>
      <c r="H764" s="30"/>
    </row>
    <row r="765" spans="1:8" x14ac:dyDescent="0.25">
      <c r="A765" s="30"/>
      <c r="B765" s="30"/>
      <c r="C765" s="30"/>
      <c r="D765" s="30"/>
      <c r="E765" s="30"/>
      <c r="F765" s="30"/>
      <c r="G765" s="30"/>
      <c r="H765" s="30"/>
    </row>
    <row r="766" spans="1:8" x14ac:dyDescent="0.25">
      <c r="A766" s="30"/>
      <c r="B766" s="30"/>
      <c r="C766" s="30"/>
      <c r="D766" s="30"/>
      <c r="E766" s="30"/>
      <c r="F766" s="30"/>
      <c r="G766" s="30"/>
      <c r="H766" s="30"/>
    </row>
    <row r="767" spans="1:8" x14ac:dyDescent="0.25">
      <c r="A767" s="30"/>
      <c r="B767" s="30"/>
      <c r="C767" s="30"/>
      <c r="D767" s="30"/>
      <c r="E767" s="30"/>
      <c r="F767" s="30"/>
      <c r="G767" s="30"/>
      <c r="H767" s="30"/>
    </row>
    <row r="768" spans="1:8" x14ac:dyDescent="0.25">
      <c r="A768" s="30"/>
      <c r="B768" s="30"/>
      <c r="C768" s="30"/>
      <c r="D768" s="30"/>
      <c r="E768" s="30"/>
      <c r="F768" s="30"/>
      <c r="G768" s="30"/>
      <c r="H768" s="30"/>
    </row>
    <row r="769" spans="1:8" x14ac:dyDescent="0.25">
      <c r="A769" s="30"/>
      <c r="B769" s="30"/>
      <c r="C769" s="30"/>
      <c r="D769" s="30"/>
      <c r="E769" s="30"/>
      <c r="F769" s="30"/>
      <c r="G769" s="30"/>
      <c r="H769" s="30"/>
    </row>
    <row r="770" spans="1:8" x14ac:dyDescent="0.25">
      <c r="A770" s="30"/>
      <c r="B770" s="30"/>
      <c r="C770" s="30"/>
      <c r="D770" s="30"/>
      <c r="E770" s="30"/>
      <c r="F770" s="30"/>
      <c r="G770" s="30"/>
      <c r="H770" s="30"/>
    </row>
    <row r="771" spans="1:8" x14ac:dyDescent="0.25">
      <c r="A771" s="30"/>
      <c r="B771" s="30"/>
      <c r="C771" s="30"/>
      <c r="D771" s="30"/>
      <c r="E771" s="30"/>
      <c r="F771" s="30"/>
      <c r="G771" s="30"/>
      <c r="H771" s="30"/>
    </row>
    <row r="772" spans="1:8" x14ac:dyDescent="0.25">
      <c r="A772" s="30"/>
      <c r="B772" s="30"/>
      <c r="C772" s="30"/>
      <c r="D772" s="30"/>
      <c r="E772" s="30"/>
      <c r="F772" s="30"/>
      <c r="G772" s="30"/>
      <c r="H772" s="30"/>
    </row>
    <row r="773" spans="1:8" x14ac:dyDescent="0.25">
      <c r="A773" s="30"/>
      <c r="B773" s="30"/>
      <c r="C773" s="30"/>
      <c r="D773" s="30"/>
      <c r="E773" s="30"/>
      <c r="F773" s="30"/>
      <c r="G773" s="30"/>
      <c r="H773" s="30"/>
    </row>
    <row r="774" spans="1:8" x14ac:dyDescent="0.25">
      <c r="A774" s="30"/>
      <c r="B774" s="30"/>
      <c r="C774" s="30"/>
      <c r="D774" s="30"/>
      <c r="E774" s="30"/>
      <c r="F774" s="30"/>
      <c r="G774" s="30"/>
      <c r="H774" s="30"/>
    </row>
    <row r="775" spans="1:8" x14ac:dyDescent="0.25">
      <c r="A775" s="30"/>
      <c r="B775" s="30"/>
      <c r="C775" s="30"/>
      <c r="D775" s="30"/>
      <c r="E775" s="30"/>
      <c r="F775" s="30"/>
      <c r="G775" s="30"/>
      <c r="H775" s="30"/>
    </row>
    <row r="776" spans="1:8" x14ac:dyDescent="0.25">
      <c r="A776" s="30"/>
      <c r="B776" s="30"/>
      <c r="C776" s="30"/>
      <c r="D776" s="30"/>
      <c r="E776" s="30"/>
      <c r="F776" s="30"/>
      <c r="G776" s="30"/>
      <c r="H776" s="30"/>
    </row>
    <row r="777" spans="1:8" x14ac:dyDescent="0.25">
      <c r="A777" s="30"/>
      <c r="B777" s="30"/>
      <c r="C777" s="30"/>
      <c r="D777" s="30"/>
      <c r="E777" s="30"/>
      <c r="F777" s="30"/>
      <c r="G777" s="30"/>
      <c r="H777" s="30"/>
    </row>
    <row r="778" spans="1:8" x14ac:dyDescent="0.25">
      <c r="A778" s="30"/>
      <c r="B778" s="30"/>
      <c r="C778" s="30"/>
      <c r="D778" s="30"/>
      <c r="E778" s="30"/>
      <c r="F778" s="30"/>
      <c r="G778" s="30"/>
      <c r="H778" s="30"/>
    </row>
    <row r="779" spans="1:8" x14ac:dyDescent="0.25">
      <c r="A779" s="30"/>
      <c r="B779" s="30"/>
      <c r="C779" s="30"/>
      <c r="D779" s="30"/>
      <c r="E779" s="30"/>
      <c r="F779" s="30"/>
      <c r="G779" s="30"/>
      <c r="H779" s="30"/>
    </row>
    <row r="780" spans="1:8" x14ac:dyDescent="0.25">
      <c r="A780" s="30"/>
      <c r="B780" s="30"/>
      <c r="C780" s="30"/>
      <c r="D780" s="30"/>
      <c r="E780" s="30"/>
      <c r="F780" s="30"/>
      <c r="G780" s="30"/>
      <c r="H780" s="30"/>
    </row>
    <row r="781" spans="1:8" x14ac:dyDescent="0.25">
      <c r="A781" s="30"/>
      <c r="B781" s="30"/>
      <c r="C781" s="30"/>
      <c r="D781" s="30"/>
      <c r="E781" s="30"/>
      <c r="F781" s="30"/>
      <c r="G781" s="30"/>
      <c r="H781" s="30"/>
    </row>
    <row r="782" spans="1:8" x14ac:dyDescent="0.25">
      <c r="A782" s="30"/>
      <c r="B782" s="30"/>
      <c r="C782" s="30"/>
      <c r="D782" s="30"/>
      <c r="E782" s="30"/>
      <c r="F782" s="30"/>
      <c r="G782" s="30"/>
      <c r="H782" s="30"/>
    </row>
    <row r="783" spans="1:8" x14ac:dyDescent="0.25">
      <c r="A783" s="30"/>
      <c r="B783" s="30"/>
      <c r="C783" s="30"/>
      <c r="D783" s="30"/>
      <c r="E783" s="30"/>
      <c r="F783" s="30"/>
      <c r="G783" s="30"/>
      <c r="H783" s="30"/>
    </row>
    <row r="784" spans="1:8" x14ac:dyDescent="0.25">
      <c r="A784" s="30"/>
      <c r="B784" s="30"/>
      <c r="C784" s="30"/>
      <c r="D784" s="30"/>
      <c r="E784" s="30"/>
      <c r="F784" s="30"/>
      <c r="G784" s="30"/>
      <c r="H784" s="30"/>
    </row>
    <row r="785" spans="1:8" x14ac:dyDescent="0.25">
      <c r="A785" s="30"/>
      <c r="B785" s="30"/>
      <c r="C785" s="30"/>
      <c r="D785" s="30"/>
      <c r="E785" s="30"/>
      <c r="F785" s="30"/>
      <c r="G785" s="30"/>
      <c r="H785" s="30"/>
    </row>
    <row r="786" spans="1:8" x14ac:dyDescent="0.25">
      <c r="A786" s="30"/>
      <c r="B786" s="30"/>
      <c r="C786" s="30"/>
      <c r="D786" s="30"/>
      <c r="E786" s="30"/>
      <c r="F786" s="30"/>
      <c r="G786" s="30"/>
      <c r="H786" s="30"/>
    </row>
    <row r="787" spans="1:8" x14ac:dyDescent="0.25">
      <c r="A787" s="30"/>
      <c r="B787" s="30"/>
      <c r="C787" s="30"/>
      <c r="D787" s="30"/>
      <c r="E787" s="30"/>
      <c r="F787" s="30"/>
      <c r="G787" s="30"/>
      <c r="H787" s="30"/>
    </row>
    <row r="788" spans="1:8" x14ac:dyDescent="0.25">
      <c r="A788" s="30"/>
      <c r="B788" s="30"/>
      <c r="C788" s="30"/>
      <c r="D788" s="30"/>
      <c r="E788" s="30"/>
      <c r="F788" s="30"/>
      <c r="G788" s="30"/>
      <c r="H788" s="30"/>
    </row>
    <row r="789" spans="1:8" x14ac:dyDescent="0.25">
      <c r="A789" s="30"/>
      <c r="B789" s="30"/>
      <c r="C789" s="30"/>
      <c r="D789" s="30"/>
      <c r="E789" s="30"/>
      <c r="F789" s="30"/>
      <c r="G789" s="30"/>
      <c r="H789" s="30"/>
    </row>
    <row r="790" spans="1:8" x14ac:dyDescent="0.25">
      <c r="A790" s="30"/>
      <c r="B790" s="30"/>
      <c r="C790" s="30"/>
      <c r="D790" s="30"/>
      <c r="E790" s="30"/>
      <c r="F790" s="30"/>
      <c r="G790" s="30"/>
      <c r="H790" s="30"/>
    </row>
    <row r="791" spans="1:8" x14ac:dyDescent="0.25">
      <c r="A791" s="30"/>
      <c r="B791" s="30"/>
      <c r="C791" s="30"/>
      <c r="D791" s="30"/>
      <c r="E791" s="30"/>
      <c r="F791" s="30"/>
      <c r="G791" s="30"/>
      <c r="H791" s="30"/>
    </row>
    <row r="792" spans="1:8" x14ac:dyDescent="0.25">
      <c r="A792" s="30"/>
      <c r="B792" s="30"/>
      <c r="C792" s="30"/>
      <c r="D792" s="30"/>
      <c r="E792" s="30"/>
      <c r="F792" s="30"/>
      <c r="G792" s="30"/>
      <c r="H792" s="30"/>
    </row>
    <row r="793" spans="1:8" x14ac:dyDescent="0.25">
      <c r="A793" s="30"/>
      <c r="B793" s="30"/>
      <c r="C793" s="30"/>
      <c r="D793" s="30"/>
      <c r="E793" s="30"/>
      <c r="F793" s="30"/>
      <c r="G793" s="30"/>
      <c r="H793" s="30"/>
    </row>
    <row r="794" spans="1:8" x14ac:dyDescent="0.25">
      <c r="A794" s="30"/>
      <c r="B794" s="30"/>
      <c r="C794" s="30"/>
      <c r="D794" s="30"/>
      <c r="E794" s="30"/>
      <c r="F794" s="30"/>
      <c r="G794" s="30"/>
      <c r="H794" s="30"/>
    </row>
    <row r="795" spans="1:8" x14ac:dyDescent="0.25">
      <c r="A795" s="30"/>
      <c r="B795" s="30"/>
      <c r="C795" s="30"/>
      <c r="D795" s="30"/>
      <c r="E795" s="30"/>
      <c r="F795" s="30"/>
      <c r="G795" s="30"/>
      <c r="H795" s="30"/>
    </row>
    <row r="796" spans="1:8" x14ac:dyDescent="0.25">
      <c r="A796" s="30"/>
      <c r="B796" s="30"/>
      <c r="C796" s="30"/>
      <c r="D796" s="30"/>
      <c r="E796" s="30"/>
      <c r="F796" s="30"/>
      <c r="G796" s="30"/>
      <c r="H796" s="30"/>
    </row>
    <row r="797" spans="1:8" x14ac:dyDescent="0.25">
      <c r="A797" s="30"/>
      <c r="B797" s="30"/>
      <c r="C797" s="30"/>
      <c r="D797" s="30"/>
      <c r="E797" s="30"/>
      <c r="F797" s="30"/>
      <c r="G797" s="30"/>
      <c r="H797" s="30"/>
    </row>
    <row r="798" spans="1:8" x14ac:dyDescent="0.25">
      <c r="A798" s="30"/>
      <c r="B798" s="30"/>
      <c r="C798" s="30"/>
      <c r="D798" s="30"/>
      <c r="E798" s="30"/>
      <c r="F798" s="30"/>
      <c r="G798" s="30"/>
      <c r="H798" s="30"/>
    </row>
    <row r="799" spans="1:8" x14ac:dyDescent="0.25">
      <c r="A799" s="30"/>
      <c r="B799" s="30"/>
      <c r="C799" s="30"/>
      <c r="D799" s="30"/>
      <c r="E799" s="30"/>
      <c r="F799" s="30"/>
      <c r="G799" s="30"/>
      <c r="H799" s="30"/>
    </row>
    <row r="800" spans="1:8" x14ac:dyDescent="0.25">
      <c r="A800" s="30"/>
      <c r="B800" s="30"/>
      <c r="C800" s="30"/>
      <c r="D800" s="30"/>
      <c r="E800" s="30"/>
      <c r="F800" s="30"/>
      <c r="G800" s="30"/>
      <c r="H800" s="30"/>
    </row>
    <row r="801" spans="1:8" x14ac:dyDescent="0.25">
      <c r="A801" s="30"/>
      <c r="B801" s="30"/>
      <c r="C801" s="30"/>
      <c r="D801" s="30"/>
      <c r="E801" s="30"/>
      <c r="F801" s="30"/>
      <c r="G801" s="30"/>
      <c r="H801" s="30"/>
    </row>
    <row r="802" spans="1:8" x14ac:dyDescent="0.25">
      <c r="A802" s="30"/>
      <c r="B802" s="30"/>
      <c r="C802" s="30"/>
      <c r="D802" s="30"/>
      <c r="E802" s="30"/>
      <c r="F802" s="30"/>
      <c r="G802" s="30"/>
      <c r="H802" s="30"/>
    </row>
    <row r="803" spans="1:8" x14ac:dyDescent="0.25">
      <c r="A803" s="30"/>
      <c r="B803" s="30"/>
      <c r="C803" s="30"/>
      <c r="D803" s="30"/>
      <c r="E803" s="30"/>
      <c r="F803" s="30"/>
      <c r="G803" s="30"/>
      <c r="H803" s="30"/>
    </row>
    <row r="804" spans="1:8" x14ac:dyDescent="0.25">
      <c r="A804" s="30"/>
      <c r="B804" s="30"/>
      <c r="C804" s="30"/>
      <c r="D804" s="30"/>
      <c r="E804" s="30"/>
      <c r="F804" s="30"/>
      <c r="G804" s="30"/>
      <c r="H804" s="30"/>
    </row>
    <row r="805" spans="1:8" x14ac:dyDescent="0.25">
      <c r="A805" s="30"/>
      <c r="B805" s="30"/>
      <c r="C805" s="30"/>
      <c r="D805" s="30"/>
      <c r="E805" s="30"/>
      <c r="F805" s="30"/>
      <c r="G805" s="30"/>
      <c r="H805" s="30"/>
    </row>
    <row r="806" spans="1:8" x14ac:dyDescent="0.25">
      <c r="A806" s="30"/>
      <c r="B806" s="30"/>
      <c r="C806" s="30"/>
      <c r="D806" s="30"/>
      <c r="E806" s="30"/>
      <c r="F806" s="30"/>
      <c r="G806" s="30"/>
      <c r="H806" s="30"/>
    </row>
    <row r="807" spans="1:8" x14ac:dyDescent="0.25">
      <c r="A807" s="30"/>
      <c r="B807" s="30"/>
      <c r="C807" s="30"/>
      <c r="D807" s="30"/>
      <c r="E807" s="30"/>
      <c r="F807" s="30"/>
      <c r="G807" s="30"/>
      <c r="H807" s="30"/>
    </row>
    <row r="808" spans="1:8" x14ac:dyDescent="0.25">
      <c r="A808" s="30"/>
      <c r="B808" s="30"/>
      <c r="C808" s="30"/>
      <c r="D808" s="30"/>
      <c r="E808" s="30"/>
      <c r="F808" s="30"/>
      <c r="G808" s="30"/>
      <c r="H808" s="30"/>
    </row>
    <row r="809" spans="1:8" x14ac:dyDescent="0.25">
      <c r="A809" s="30"/>
      <c r="B809" s="30"/>
      <c r="C809" s="30"/>
      <c r="D809" s="30"/>
      <c r="E809" s="30"/>
      <c r="F809" s="30"/>
      <c r="G809" s="30"/>
      <c r="H809" s="30"/>
    </row>
    <row r="810" spans="1:8" x14ac:dyDescent="0.25">
      <c r="A810" s="30"/>
      <c r="B810" s="30"/>
      <c r="C810" s="30"/>
      <c r="D810" s="30"/>
      <c r="E810" s="30"/>
      <c r="F810" s="30"/>
      <c r="G810" s="30"/>
      <c r="H810" s="30"/>
    </row>
    <row r="811" spans="1:8" x14ac:dyDescent="0.25">
      <c r="A811" s="30"/>
      <c r="B811" s="30"/>
      <c r="C811" s="30"/>
      <c r="D811" s="30"/>
      <c r="E811" s="30"/>
      <c r="F811" s="30"/>
      <c r="G811" s="30"/>
      <c r="H811" s="30"/>
    </row>
    <row r="812" spans="1:8" x14ac:dyDescent="0.25">
      <c r="A812" s="30"/>
      <c r="B812" s="30"/>
      <c r="C812" s="30"/>
      <c r="D812" s="30"/>
      <c r="E812" s="30"/>
      <c r="F812" s="30"/>
      <c r="G812" s="30"/>
      <c r="H812" s="30"/>
    </row>
    <row r="813" spans="1:8" x14ac:dyDescent="0.25">
      <c r="A813" s="30"/>
      <c r="B813" s="30"/>
      <c r="C813" s="30"/>
      <c r="D813" s="30"/>
      <c r="E813" s="30"/>
      <c r="F813" s="30"/>
      <c r="G813" s="30"/>
      <c r="H813" s="30"/>
    </row>
    <row r="814" spans="1:8" x14ac:dyDescent="0.25">
      <c r="A814" s="30"/>
      <c r="B814" s="30"/>
      <c r="C814" s="30"/>
      <c r="D814" s="30"/>
      <c r="E814" s="30"/>
      <c r="F814" s="30"/>
      <c r="G814" s="30"/>
      <c r="H814" s="30"/>
    </row>
    <row r="815" spans="1:8" x14ac:dyDescent="0.25">
      <c r="A815" s="30"/>
      <c r="B815" s="30"/>
      <c r="C815" s="30"/>
      <c r="D815" s="30"/>
      <c r="E815" s="30"/>
      <c r="F815" s="30"/>
      <c r="G815" s="30"/>
      <c r="H815" s="30"/>
    </row>
    <row r="816" spans="1:8" x14ac:dyDescent="0.25">
      <c r="A816" s="30"/>
      <c r="B816" s="30"/>
      <c r="C816" s="30"/>
      <c r="D816" s="30"/>
      <c r="E816" s="30"/>
      <c r="F816" s="30"/>
      <c r="G816" s="30"/>
      <c r="H816" s="30"/>
    </row>
    <row r="817" spans="1:8" x14ac:dyDescent="0.25">
      <c r="A817" s="30"/>
      <c r="B817" s="30"/>
      <c r="C817" s="30"/>
      <c r="D817" s="30"/>
      <c r="E817" s="30"/>
      <c r="F817" s="30"/>
      <c r="G817" s="30"/>
      <c r="H817" s="30"/>
    </row>
    <row r="818" spans="1:8" x14ac:dyDescent="0.25">
      <c r="A818" s="30"/>
      <c r="B818" s="30"/>
      <c r="C818" s="30"/>
      <c r="D818" s="30"/>
      <c r="E818" s="30"/>
      <c r="F818" s="30"/>
      <c r="G818" s="30"/>
      <c r="H818" s="30"/>
    </row>
    <row r="819" spans="1:8" x14ac:dyDescent="0.25">
      <c r="A819" s="30"/>
      <c r="B819" s="30"/>
      <c r="C819" s="30"/>
      <c r="D819" s="30"/>
      <c r="E819" s="30"/>
      <c r="F819" s="30"/>
      <c r="G819" s="30"/>
      <c r="H819" s="30"/>
    </row>
    <row r="820" spans="1:8" x14ac:dyDescent="0.25">
      <c r="A820" s="30"/>
      <c r="B820" s="30"/>
      <c r="C820" s="30"/>
      <c r="D820" s="30"/>
      <c r="E820" s="30"/>
      <c r="F820" s="30"/>
      <c r="G820" s="30"/>
      <c r="H820" s="30"/>
    </row>
    <row r="821" spans="1:8" x14ac:dyDescent="0.25">
      <c r="A821" s="30"/>
      <c r="B821" s="30"/>
      <c r="C821" s="30"/>
      <c r="D821" s="30"/>
      <c r="E821" s="30"/>
      <c r="F821" s="30"/>
      <c r="G821" s="30"/>
      <c r="H821" s="30"/>
    </row>
    <row r="822" spans="1:8" x14ac:dyDescent="0.25">
      <c r="A822" s="30"/>
      <c r="B822" s="30"/>
      <c r="C822" s="30"/>
      <c r="D822" s="30"/>
      <c r="E822" s="30"/>
      <c r="F822" s="30"/>
      <c r="G822" s="30"/>
      <c r="H822" s="30"/>
    </row>
    <row r="823" spans="1:8" x14ac:dyDescent="0.25">
      <c r="A823" s="30"/>
      <c r="B823" s="30"/>
      <c r="C823" s="30"/>
      <c r="D823" s="30"/>
      <c r="E823" s="30"/>
      <c r="F823" s="30"/>
      <c r="G823" s="30"/>
      <c r="H823" s="30"/>
    </row>
    <row r="824" spans="1:8" x14ac:dyDescent="0.25">
      <c r="A824" s="30"/>
      <c r="B824" s="30"/>
      <c r="C824" s="30"/>
      <c r="D824" s="30"/>
      <c r="E824" s="30"/>
      <c r="F824" s="30"/>
      <c r="G824" s="30"/>
      <c r="H824" s="30"/>
    </row>
    <row r="825" spans="1:8" x14ac:dyDescent="0.25">
      <c r="A825" s="30"/>
      <c r="B825" s="30"/>
      <c r="C825" s="30"/>
      <c r="D825" s="30"/>
      <c r="E825" s="30"/>
      <c r="F825" s="30"/>
      <c r="G825" s="30"/>
      <c r="H825" s="30"/>
    </row>
    <row r="826" spans="1:8" x14ac:dyDescent="0.25">
      <c r="A826" s="30"/>
      <c r="B826" s="30"/>
      <c r="C826" s="30"/>
      <c r="D826" s="30"/>
      <c r="E826" s="30"/>
      <c r="F826" s="30"/>
      <c r="G826" s="30"/>
      <c r="H826" s="30"/>
    </row>
    <row r="827" spans="1:8" x14ac:dyDescent="0.25">
      <c r="A827" s="30"/>
      <c r="B827" s="30"/>
      <c r="C827" s="30"/>
      <c r="D827" s="30"/>
      <c r="E827" s="30"/>
      <c r="F827" s="30"/>
      <c r="G827" s="30"/>
      <c r="H827" s="30"/>
    </row>
    <row r="828" spans="1:8" x14ac:dyDescent="0.25">
      <c r="A828" s="30"/>
      <c r="B828" s="30"/>
      <c r="C828" s="30"/>
      <c r="D828" s="30"/>
      <c r="E828" s="30"/>
      <c r="F828" s="30"/>
      <c r="G828" s="30"/>
      <c r="H828" s="30"/>
    </row>
    <row r="829" spans="1:8" x14ac:dyDescent="0.25">
      <c r="A829" s="30"/>
      <c r="B829" s="30"/>
      <c r="C829" s="30"/>
      <c r="D829" s="30"/>
      <c r="E829" s="30"/>
      <c r="F829" s="30"/>
      <c r="G829" s="30"/>
      <c r="H829" s="30"/>
    </row>
    <row r="830" spans="1:8" x14ac:dyDescent="0.25">
      <c r="A830" s="30"/>
      <c r="B830" s="30"/>
      <c r="C830" s="30"/>
      <c r="D830" s="30"/>
      <c r="E830" s="30"/>
      <c r="F830" s="30"/>
      <c r="G830" s="30"/>
      <c r="H830" s="30"/>
    </row>
    <row r="831" spans="1:8" x14ac:dyDescent="0.25">
      <c r="A831" s="30"/>
      <c r="B831" s="30"/>
      <c r="C831" s="30"/>
      <c r="D831" s="30"/>
      <c r="E831" s="30"/>
      <c r="F831" s="30"/>
      <c r="G831" s="30"/>
      <c r="H831" s="30"/>
    </row>
    <row r="832" spans="1:8" x14ac:dyDescent="0.25">
      <c r="A832" s="30"/>
      <c r="B832" s="30"/>
      <c r="C832" s="30"/>
      <c r="D832" s="30"/>
      <c r="E832" s="30"/>
      <c r="F832" s="30"/>
      <c r="G832" s="30"/>
      <c r="H832" s="30"/>
    </row>
    <row r="833" spans="1:8" x14ac:dyDescent="0.25">
      <c r="A833" s="30"/>
      <c r="B833" s="30"/>
      <c r="C833" s="30"/>
      <c r="D833" s="30"/>
      <c r="E833" s="30"/>
      <c r="F833" s="30"/>
      <c r="G833" s="30"/>
      <c r="H833" s="30"/>
    </row>
    <row r="834" spans="1:8" x14ac:dyDescent="0.25">
      <c r="A834" s="30"/>
      <c r="B834" s="30"/>
      <c r="C834" s="30"/>
      <c r="D834" s="30"/>
      <c r="E834" s="30"/>
      <c r="F834" s="30"/>
      <c r="G834" s="30"/>
      <c r="H834" s="30"/>
    </row>
    <row r="835" spans="1:8" x14ac:dyDescent="0.25">
      <c r="A835" s="30"/>
      <c r="B835" s="30"/>
      <c r="C835" s="30"/>
      <c r="D835" s="30"/>
      <c r="E835" s="30"/>
      <c r="F835" s="30"/>
      <c r="G835" s="30"/>
      <c r="H835" s="30"/>
    </row>
    <row r="836" spans="1:8" x14ac:dyDescent="0.25">
      <c r="A836" s="30"/>
      <c r="B836" s="30"/>
      <c r="C836" s="30"/>
      <c r="D836" s="30"/>
      <c r="E836" s="30"/>
      <c r="F836" s="30"/>
      <c r="G836" s="30"/>
      <c r="H836" s="30"/>
    </row>
    <row r="837" spans="1:8" x14ac:dyDescent="0.25">
      <c r="A837" s="30"/>
      <c r="B837" s="30"/>
      <c r="C837" s="30"/>
      <c r="D837" s="30"/>
      <c r="E837" s="30"/>
      <c r="F837" s="30"/>
      <c r="G837" s="30"/>
      <c r="H837" s="30"/>
    </row>
    <row r="838" spans="1:8" x14ac:dyDescent="0.25">
      <c r="A838" s="30"/>
      <c r="B838" s="30"/>
      <c r="C838" s="30"/>
      <c r="D838" s="30"/>
      <c r="E838" s="30"/>
      <c r="F838" s="30"/>
      <c r="G838" s="30"/>
      <c r="H838" s="30"/>
    </row>
    <row r="839" spans="1:8" x14ac:dyDescent="0.25">
      <c r="A839" s="30"/>
      <c r="B839" s="30"/>
      <c r="C839" s="30"/>
      <c r="D839" s="30"/>
      <c r="E839" s="30"/>
      <c r="F839" s="30"/>
      <c r="G839" s="30"/>
      <c r="H839" s="30"/>
    </row>
    <row r="840" spans="1:8" x14ac:dyDescent="0.25">
      <c r="A840" s="30"/>
      <c r="B840" s="30"/>
      <c r="C840" s="30"/>
      <c r="D840" s="30"/>
      <c r="E840" s="30"/>
      <c r="F840" s="30"/>
      <c r="G840" s="30"/>
      <c r="H840" s="30"/>
    </row>
    <row r="841" spans="1:8" x14ac:dyDescent="0.25">
      <c r="A841" s="30"/>
      <c r="B841" s="30"/>
      <c r="C841" s="30"/>
      <c r="D841" s="30"/>
      <c r="E841" s="30"/>
      <c r="F841" s="30"/>
      <c r="G841" s="30"/>
      <c r="H841" s="30"/>
    </row>
    <row r="842" spans="1:8" x14ac:dyDescent="0.25">
      <c r="A842" s="30"/>
      <c r="B842" s="30"/>
      <c r="C842" s="30"/>
      <c r="D842" s="30"/>
      <c r="E842" s="30"/>
      <c r="F842" s="30"/>
      <c r="G842" s="30"/>
      <c r="H842" s="30"/>
    </row>
    <row r="843" spans="1:8" x14ac:dyDescent="0.25">
      <c r="A843" s="30"/>
      <c r="B843" s="30"/>
      <c r="C843" s="30"/>
      <c r="D843" s="30"/>
      <c r="E843" s="30"/>
      <c r="F843" s="30"/>
      <c r="G843" s="30"/>
      <c r="H843" s="30"/>
    </row>
    <row r="844" spans="1:8" x14ac:dyDescent="0.25">
      <c r="A844" s="30"/>
      <c r="B844" s="30"/>
      <c r="C844" s="30"/>
      <c r="D844" s="30"/>
      <c r="E844" s="30"/>
      <c r="F844" s="30"/>
      <c r="G844" s="30"/>
      <c r="H844" s="30"/>
    </row>
    <row r="845" spans="1:8" x14ac:dyDescent="0.25">
      <c r="A845" s="30"/>
      <c r="B845" s="30"/>
      <c r="C845" s="30"/>
      <c r="D845" s="30"/>
      <c r="E845" s="30"/>
      <c r="F845" s="30"/>
      <c r="G845" s="30"/>
      <c r="H845" s="30"/>
    </row>
    <row r="846" spans="1:8" x14ac:dyDescent="0.25">
      <c r="A846" s="30"/>
      <c r="B846" s="30"/>
      <c r="C846" s="30"/>
      <c r="D846" s="30"/>
      <c r="E846" s="30"/>
      <c r="F846" s="30"/>
      <c r="G846" s="30"/>
      <c r="H846" s="30"/>
    </row>
    <row r="847" spans="1:8" x14ac:dyDescent="0.25">
      <c r="A847" s="30"/>
      <c r="B847" s="30"/>
      <c r="C847" s="30"/>
      <c r="D847" s="30"/>
      <c r="E847" s="30"/>
      <c r="F847" s="30"/>
      <c r="G847" s="30"/>
      <c r="H847" s="30"/>
    </row>
    <row r="848" spans="1:8" x14ac:dyDescent="0.25">
      <c r="A848" s="30"/>
      <c r="B848" s="30"/>
      <c r="C848" s="30"/>
      <c r="D848" s="30"/>
      <c r="E848" s="30"/>
      <c r="F848" s="30"/>
      <c r="G848" s="30"/>
      <c r="H848" s="30"/>
    </row>
    <row r="849" spans="1:8" x14ac:dyDescent="0.25">
      <c r="A849" s="30"/>
      <c r="B849" s="30"/>
      <c r="C849" s="30"/>
      <c r="D849" s="30"/>
      <c r="E849" s="30"/>
      <c r="F849" s="30"/>
      <c r="G849" s="30"/>
      <c r="H849" s="30"/>
    </row>
    <row r="850" spans="1:8" x14ac:dyDescent="0.25">
      <c r="A850" s="30"/>
      <c r="B850" s="30"/>
      <c r="C850" s="30"/>
      <c r="D850" s="30"/>
      <c r="E850" s="30"/>
      <c r="F850" s="30"/>
      <c r="G850" s="30"/>
      <c r="H850" s="30"/>
    </row>
    <row r="851" spans="1:8" x14ac:dyDescent="0.25">
      <c r="A851" s="30"/>
      <c r="B851" s="30"/>
      <c r="C851" s="30"/>
      <c r="D851" s="30"/>
      <c r="E851" s="30"/>
      <c r="F851" s="30"/>
      <c r="G851" s="30"/>
      <c r="H851" s="30"/>
    </row>
    <row r="852" spans="1:8" x14ac:dyDescent="0.25">
      <c r="A852" s="30"/>
      <c r="B852" s="30"/>
      <c r="C852" s="30"/>
      <c r="D852" s="30"/>
      <c r="E852" s="30"/>
      <c r="F852" s="30"/>
      <c r="G852" s="30"/>
      <c r="H852" s="30"/>
    </row>
    <row r="853" spans="1:8" x14ac:dyDescent="0.25">
      <c r="A853" s="30"/>
      <c r="B853" s="30"/>
      <c r="C853" s="30"/>
      <c r="D853" s="30"/>
      <c r="E853" s="30"/>
      <c r="F853" s="30"/>
      <c r="G853" s="30"/>
      <c r="H853" s="30"/>
    </row>
    <row r="854" spans="1:8" x14ac:dyDescent="0.25">
      <c r="A854" s="30"/>
      <c r="B854" s="30"/>
      <c r="C854" s="30"/>
      <c r="D854" s="30"/>
      <c r="E854" s="30"/>
      <c r="F854" s="30"/>
      <c r="G854" s="30"/>
      <c r="H854" s="30"/>
    </row>
    <row r="855" spans="1:8" x14ac:dyDescent="0.25">
      <c r="A855" s="30"/>
      <c r="B855" s="30"/>
      <c r="C855" s="30"/>
      <c r="D855" s="30"/>
      <c r="E855" s="30"/>
      <c r="F855" s="30"/>
      <c r="G855" s="30"/>
      <c r="H855" s="30"/>
    </row>
    <row r="856" spans="1:8" x14ac:dyDescent="0.25">
      <c r="A856" s="30"/>
      <c r="B856" s="30"/>
      <c r="C856" s="30"/>
      <c r="D856" s="30"/>
      <c r="E856" s="30"/>
      <c r="F856" s="30"/>
      <c r="G856" s="30"/>
      <c r="H856" s="30"/>
    </row>
    <row r="857" spans="1:8" x14ac:dyDescent="0.25">
      <c r="A857" s="30"/>
      <c r="B857" s="30"/>
      <c r="C857" s="30"/>
      <c r="D857" s="30"/>
      <c r="E857" s="30"/>
      <c r="F857" s="30"/>
      <c r="G857" s="30"/>
      <c r="H857" s="30"/>
    </row>
    <row r="858" spans="1:8" x14ac:dyDescent="0.25">
      <c r="A858" s="30"/>
      <c r="B858" s="30"/>
      <c r="C858" s="30"/>
      <c r="D858" s="30"/>
      <c r="E858" s="30"/>
      <c r="F858" s="30"/>
      <c r="G858" s="30"/>
      <c r="H858" s="30"/>
    </row>
    <row r="859" spans="1:8" x14ac:dyDescent="0.25">
      <c r="A859" s="30"/>
      <c r="B859" s="30"/>
      <c r="C859" s="30"/>
      <c r="D859" s="30"/>
      <c r="E859" s="30"/>
      <c r="F859" s="30"/>
      <c r="G859" s="30"/>
      <c r="H859" s="30"/>
    </row>
    <row r="860" spans="1:8" x14ac:dyDescent="0.25">
      <c r="A860" s="30"/>
      <c r="B860" s="30"/>
      <c r="C860" s="30"/>
      <c r="D860" s="30"/>
      <c r="E860" s="30"/>
      <c r="F860" s="30"/>
      <c r="G860" s="30"/>
      <c r="H860" s="30"/>
    </row>
    <row r="861" spans="1:8" x14ac:dyDescent="0.25">
      <c r="A861" s="30"/>
      <c r="B861" s="30"/>
      <c r="C861" s="30"/>
      <c r="D861" s="30"/>
      <c r="E861" s="30"/>
      <c r="F861" s="30"/>
      <c r="G861" s="30"/>
      <c r="H861" s="30"/>
    </row>
    <row r="862" spans="1:8" x14ac:dyDescent="0.25">
      <c r="A862" s="30"/>
      <c r="B862" s="30"/>
      <c r="C862" s="30"/>
      <c r="D862" s="30"/>
      <c r="E862" s="30"/>
      <c r="F862" s="30"/>
      <c r="G862" s="30"/>
      <c r="H862" s="30"/>
    </row>
    <row r="863" spans="1:8" x14ac:dyDescent="0.25">
      <c r="A863" s="30"/>
      <c r="B863" s="30"/>
      <c r="C863" s="30"/>
      <c r="D863" s="30"/>
      <c r="E863" s="30"/>
      <c r="F863" s="30"/>
      <c r="G863" s="30"/>
      <c r="H863" s="30"/>
    </row>
    <row r="864" spans="1:8" x14ac:dyDescent="0.25">
      <c r="A864" s="30"/>
      <c r="B864" s="30"/>
      <c r="C864" s="30"/>
      <c r="D864" s="30"/>
      <c r="E864" s="30"/>
      <c r="F864" s="30"/>
      <c r="G864" s="30"/>
      <c r="H864" s="30"/>
    </row>
    <row r="865" spans="1:8" x14ac:dyDescent="0.25">
      <c r="A865" s="30"/>
      <c r="B865" s="30"/>
      <c r="C865" s="30"/>
      <c r="D865" s="30"/>
      <c r="E865" s="30"/>
      <c r="F865" s="30"/>
      <c r="G865" s="30"/>
      <c r="H865" s="30"/>
    </row>
    <row r="866" spans="1:8" x14ac:dyDescent="0.25">
      <c r="A866" s="30"/>
      <c r="B866" s="30"/>
      <c r="C866" s="30"/>
      <c r="D866" s="30"/>
      <c r="E866" s="30"/>
      <c r="F866" s="30"/>
      <c r="G866" s="30"/>
      <c r="H866" s="30"/>
    </row>
    <row r="867" spans="1:8" x14ac:dyDescent="0.25">
      <c r="A867" s="30"/>
      <c r="B867" s="30"/>
      <c r="C867" s="30"/>
      <c r="D867" s="30"/>
      <c r="E867" s="30"/>
      <c r="F867" s="30"/>
      <c r="G867" s="30"/>
      <c r="H867" s="30"/>
    </row>
    <row r="868" spans="1:8" x14ac:dyDescent="0.25">
      <c r="A868" s="30"/>
      <c r="B868" s="30"/>
      <c r="C868" s="30"/>
      <c r="D868" s="30"/>
      <c r="E868" s="30"/>
      <c r="F868" s="30"/>
      <c r="G868" s="30"/>
      <c r="H868" s="30"/>
    </row>
    <row r="869" spans="1:8" x14ac:dyDescent="0.25">
      <c r="A869" s="30"/>
      <c r="B869" s="30"/>
      <c r="C869" s="30"/>
      <c r="D869" s="30"/>
      <c r="E869" s="30"/>
      <c r="F869" s="30"/>
      <c r="G869" s="30"/>
      <c r="H869" s="30"/>
    </row>
    <row r="870" spans="1:8" x14ac:dyDescent="0.25">
      <c r="A870" s="30"/>
      <c r="B870" s="30"/>
      <c r="C870" s="30"/>
      <c r="D870" s="30"/>
      <c r="E870" s="30"/>
      <c r="F870" s="30"/>
      <c r="G870" s="30"/>
      <c r="H870" s="30"/>
    </row>
    <row r="871" spans="1:8" x14ac:dyDescent="0.25">
      <c r="A871" s="30"/>
      <c r="B871" s="30"/>
      <c r="C871" s="30"/>
      <c r="D871" s="30"/>
      <c r="E871" s="30"/>
      <c r="F871" s="30"/>
      <c r="G871" s="30"/>
      <c r="H871" s="30"/>
    </row>
    <row r="872" spans="1:8" x14ac:dyDescent="0.25">
      <c r="A872" s="30"/>
      <c r="B872" s="30"/>
      <c r="C872" s="30"/>
      <c r="D872" s="30"/>
      <c r="E872" s="30"/>
      <c r="F872" s="30"/>
      <c r="G872" s="30"/>
      <c r="H872" s="30"/>
    </row>
    <row r="873" spans="1:8" x14ac:dyDescent="0.25">
      <c r="A873" s="30"/>
      <c r="B873" s="30"/>
      <c r="C873" s="30"/>
      <c r="D873" s="30"/>
      <c r="E873" s="30"/>
      <c r="F873" s="30"/>
      <c r="G873" s="30"/>
      <c r="H873" s="30"/>
    </row>
    <row r="874" spans="1:8" x14ac:dyDescent="0.25">
      <c r="A874" s="30"/>
      <c r="B874" s="30"/>
      <c r="C874" s="30"/>
      <c r="D874" s="30"/>
      <c r="E874" s="30"/>
      <c r="F874" s="30"/>
      <c r="G874" s="30"/>
      <c r="H874" s="30"/>
    </row>
    <row r="875" spans="1:8" x14ac:dyDescent="0.25">
      <c r="A875" s="30"/>
      <c r="B875" s="30"/>
      <c r="C875" s="30"/>
      <c r="D875" s="30"/>
      <c r="E875" s="30"/>
      <c r="F875" s="30"/>
      <c r="G875" s="30"/>
      <c r="H875" s="30"/>
    </row>
    <row r="876" spans="1:8" x14ac:dyDescent="0.25">
      <c r="A876" s="30"/>
      <c r="B876" s="30"/>
      <c r="C876" s="30"/>
      <c r="D876" s="30"/>
      <c r="E876" s="30"/>
      <c r="F876" s="30"/>
      <c r="G876" s="30"/>
      <c r="H876" s="30"/>
    </row>
    <row r="877" spans="1:8" x14ac:dyDescent="0.25">
      <c r="A877" s="30"/>
      <c r="B877" s="30"/>
      <c r="C877" s="30"/>
      <c r="D877" s="30"/>
      <c r="E877" s="30"/>
      <c r="F877" s="30"/>
      <c r="G877" s="30"/>
      <c r="H877" s="30"/>
    </row>
    <row r="878" spans="1:8" x14ac:dyDescent="0.25">
      <c r="A878" s="30"/>
      <c r="B878" s="30"/>
      <c r="C878" s="30"/>
      <c r="D878" s="30"/>
      <c r="E878" s="30"/>
      <c r="F878" s="30"/>
      <c r="G878" s="30"/>
      <c r="H878" s="30"/>
    </row>
    <row r="879" spans="1:8" x14ac:dyDescent="0.25">
      <c r="A879" s="30"/>
      <c r="B879" s="30"/>
      <c r="C879" s="30"/>
      <c r="D879" s="30"/>
      <c r="E879" s="30"/>
      <c r="F879" s="30"/>
      <c r="G879" s="30"/>
      <c r="H879" s="30"/>
    </row>
    <row r="880" spans="1:8" x14ac:dyDescent="0.25">
      <c r="A880" s="30"/>
      <c r="B880" s="30"/>
      <c r="C880" s="30"/>
      <c r="D880" s="30"/>
      <c r="E880" s="30"/>
      <c r="F880" s="30"/>
      <c r="G880" s="30"/>
      <c r="H880" s="30"/>
    </row>
    <row r="881" spans="1:8" x14ac:dyDescent="0.25">
      <c r="A881" s="30"/>
      <c r="B881" s="30"/>
      <c r="C881" s="30"/>
      <c r="D881" s="30"/>
      <c r="E881" s="30"/>
      <c r="F881" s="30"/>
      <c r="G881" s="30"/>
      <c r="H881" s="30"/>
    </row>
    <row r="882" spans="1:8" x14ac:dyDescent="0.25">
      <c r="A882" s="30"/>
      <c r="B882" s="30"/>
      <c r="C882" s="30"/>
      <c r="D882" s="30"/>
      <c r="E882" s="30"/>
      <c r="F882" s="30"/>
      <c r="G882" s="30"/>
      <c r="H882" s="30"/>
    </row>
    <row r="883" spans="1:8" x14ac:dyDescent="0.25">
      <c r="A883" s="30"/>
      <c r="B883" s="30"/>
      <c r="C883" s="30"/>
      <c r="D883" s="30"/>
      <c r="E883" s="30"/>
      <c r="F883" s="30"/>
      <c r="G883" s="30"/>
      <c r="H883" s="30"/>
    </row>
    <row r="884" spans="1:8" x14ac:dyDescent="0.25">
      <c r="A884" s="30"/>
      <c r="B884" s="30"/>
      <c r="C884" s="30"/>
      <c r="D884" s="30"/>
      <c r="E884" s="30"/>
      <c r="F884" s="30"/>
      <c r="G884" s="30"/>
      <c r="H884" s="30"/>
    </row>
    <row r="885" spans="1:8" x14ac:dyDescent="0.25">
      <c r="A885" s="30"/>
      <c r="B885" s="30"/>
      <c r="C885" s="30"/>
      <c r="D885" s="30"/>
      <c r="E885" s="30"/>
      <c r="F885" s="30"/>
      <c r="G885" s="30"/>
      <c r="H885" s="30"/>
    </row>
    <row r="886" spans="1:8" x14ac:dyDescent="0.25">
      <c r="A886" s="30"/>
      <c r="B886" s="30"/>
      <c r="C886" s="30"/>
      <c r="D886" s="30"/>
      <c r="E886" s="30"/>
      <c r="F886" s="30"/>
      <c r="G886" s="30"/>
      <c r="H886" s="30"/>
    </row>
    <row r="887" spans="1:8" x14ac:dyDescent="0.25">
      <c r="A887" s="30"/>
      <c r="B887" s="30"/>
      <c r="C887" s="30"/>
      <c r="D887" s="30"/>
      <c r="E887" s="30"/>
      <c r="F887" s="30"/>
      <c r="G887" s="30"/>
      <c r="H887" s="30"/>
    </row>
    <row r="888" spans="1:8" x14ac:dyDescent="0.25">
      <c r="A888" s="30"/>
      <c r="B888" s="30"/>
      <c r="C888" s="30"/>
      <c r="D888" s="30"/>
      <c r="E888" s="30"/>
      <c r="F888" s="30"/>
      <c r="G888" s="30"/>
      <c r="H888" s="30"/>
    </row>
    <row r="889" spans="1:8" x14ac:dyDescent="0.25">
      <c r="A889" s="30"/>
      <c r="B889" s="30"/>
      <c r="C889" s="30"/>
      <c r="D889" s="30"/>
      <c r="E889" s="30"/>
      <c r="F889" s="30"/>
      <c r="G889" s="30"/>
      <c r="H889" s="30"/>
    </row>
    <row r="890" spans="1:8" x14ac:dyDescent="0.25">
      <c r="A890" s="30"/>
      <c r="B890" s="30"/>
      <c r="C890" s="30"/>
      <c r="D890" s="30"/>
      <c r="E890" s="30"/>
      <c r="F890" s="30"/>
      <c r="G890" s="30"/>
      <c r="H890" s="30"/>
    </row>
    <row r="891" spans="1:8" x14ac:dyDescent="0.25">
      <c r="A891" s="30"/>
      <c r="B891" s="30"/>
      <c r="C891" s="30"/>
      <c r="D891" s="30"/>
      <c r="E891" s="30"/>
      <c r="F891" s="30"/>
      <c r="G891" s="30"/>
      <c r="H891" s="30"/>
    </row>
    <row r="892" spans="1:8" x14ac:dyDescent="0.25">
      <c r="A892" s="30"/>
      <c r="B892" s="30"/>
      <c r="C892" s="30"/>
      <c r="D892" s="30"/>
      <c r="E892" s="30"/>
      <c r="F892" s="30"/>
      <c r="G892" s="30"/>
      <c r="H892" s="30"/>
    </row>
    <row r="893" spans="1:8" x14ac:dyDescent="0.25">
      <c r="A893" s="30"/>
      <c r="B893" s="30"/>
      <c r="C893" s="30"/>
      <c r="D893" s="30"/>
      <c r="E893" s="30"/>
      <c r="F893" s="30"/>
      <c r="G893" s="30"/>
      <c r="H893" s="30"/>
    </row>
    <row r="894" spans="1:8" x14ac:dyDescent="0.25">
      <c r="A894" s="30"/>
      <c r="B894" s="30"/>
      <c r="C894" s="30"/>
      <c r="D894" s="30"/>
      <c r="E894" s="30"/>
      <c r="F894" s="30"/>
      <c r="G894" s="30"/>
      <c r="H894" s="30"/>
    </row>
    <row r="895" spans="1:8" x14ac:dyDescent="0.25">
      <c r="A895" s="30"/>
      <c r="B895" s="30"/>
      <c r="C895" s="30"/>
      <c r="D895" s="30"/>
      <c r="E895" s="30"/>
      <c r="F895" s="30"/>
      <c r="G895" s="30"/>
      <c r="H895" s="30"/>
    </row>
    <row r="896" spans="1:8" x14ac:dyDescent="0.25">
      <c r="A896" s="30"/>
      <c r="B896" s="30"/>
      <c r="C896" s="30"/>
      <c r="D896" s="30"/>
      <c r="E896" s="30"/>
      <c r="F896" s="30"/>
      <c r="G896" s="30"/>
      <c r="H896" s="30"/>
    </row>
    <row r="897" spans="1:8" x14ac:dyDescent="0.25">
      <c r="A897" s="30"/>
      <c r="B897" s="30"/>
      <c r="C897" s="30"/>
      <c r="D897" s="30"/>
      <c r="E897" s="30"/>
      <c r="F897" s="30"/>
      <c r="G897" s="30"/>
      <c r="H897" s="30"/>
    </row>
    <row r="898" spans="1:8" x14ac:dyDescent="0.25">
      <c r="A898" s="30"/>
      <c r="B898" s="30"/>
      <c r="C898" s="30"/>
      <c r="D898" s="30"/>
      <c r="E898" s="30"/>
      <c r="F898" s="30"/>
      <c r="G898" s="30"/>
      <c r="H898" s="30"/>
    </row>
    <row r="899" spans="1:8" x14ac:dyDescent="0.25">
      <c r="A899" s="30"/>
      <c r="B899" s="30"/>
      <c r="C899" s="30"/>
      <c r="D899" s="30"/>
      <c r="E899" s="30"/>
      <c r="F899" s="30"/>
      <c r="G899" s="30"/>
      <c r="H899" s="30"/>
    </row>
    <row r="900" spans="1:8" x14ac:dyDescent="0.25">
      <c r="A900" s="30"/>
      <c r="B900" s="30"/>
      <c r="C900" s="30"/>
      <c r="D900" s="30"/>
      <c r="E900" s="30"/>
      <c r="F900" s="30"/>
      <c r="G900" s="30"/>
      <c r="H900" s="30"/>
    </row>
    <row r="901" spans="1:8" x14ac:dyDescent="0.25">
      <c r="A901" s="30"/>
      <c r="B901" s="30"/>
      <c r="C901" s="30"/>
      <c r="D901" s="30"/>
      <c r="E901" s="30"/>
      <c r="F901" s="30"/>
      <c r="G901" s="30"/>
      <c r="H901" s="30"/>
    </row>
    <row r="902" spans="1:8" x14ac:dyDescent="0.25">
      <c r="A902" s="30"/>
      <c r="B902" s="30"/>
      <c r="C902" s="30"/>
      <c r="D902" s="30"/>
      <c r="E902" s="30"/>
      <c r="F902" s="30"/>
      <c r="G902" s="30"/>
      <c r="H902" s="30"/>
    </row>
    <row r="903" spans="1:8" x14ac:dyDescent="0.25">
      <c r="A903" s="30"/>
      <c r="B903" s="30"/>
      <c r="C903" s="30"/>
      <c r="D903" s="30"/>
      <c r="E903" s="30"/>
      <c r="F903" s="30"/>
      <c r="G903" s="30"/>
      <c r="H903" s="30"/>
    </row>
    <row r="904" spans="1:8" x14ac:dyDescent="0.25">
      <c r="A904" s="30"/>
      <c r="B904" s="30"/>
      <c r="C904" s="30"/>
      <c r="D904" s="30"/>
      <c r="E904" s="30"/>
      <c r="F904" s="30"/>
      <c r="G904" s="30"/>
      <c r="H904" s="30"/>
    </row>
    <row r="905" spans="1:8" x14ac:dyDescent="0.25">
      <c r="A905" s="30"/>
      <c r="B905" s="30"/>
      <c r="C905" s="30"/>
      <c r="D905" s="30"/>
      <c r="E905" s="30"/>
      <c r="F905" s="30"/>
      <c r="G905" s="30"/>
      <c r="H905" s="30"/>
    </row>
    <row r="906" spans="1:8" x14ac:dyDescent="0.25">
      <c r="A906" s="30"/>
      <c r="B906" s="30"/>
      <c r="C906" s="30"/>
      <c r="D906" s="30"/>
      <c r="E906" s="30"/>
      <c r="F906" s="30"/>
      <c r="G906" s="30"/>
      <c r="H906" s="30"/>
    </row>
    <row r="907" spans="1:8" x14ac:dyDescent="0.25">
      <c r="A907" s="30"/>
      <c r="B907" s="30"/>
      <c r="C907" s="30"/>
      <c r="D907" s="30"/>
      <c r="E907" s="30"/>
      <c r="F907" s="30"/>
      <c r="G907" s="30"/>
      <c r="H907" s="30"/>
    </row>
    <row r="908" spans="1:8" x14ac:dyDescent="0.25">
      <c r="A908" s="30"/>
      <c r="B908" s="30"/>
      <c r="C908" s="30"/>
      <c r="D908" s="30"/>
      <c r="E908" s="30"/>
      <c r="F908" s="30"/>
      <c r="G908" s="30"/>
      <c r="H908" s="30"/>
    </row>
    <row r="909" spans="1:8" x14ac:dyDescent="0.25">
      <c r="A909" s="30"/>
      <c r="B909" s="30"/>
      <c r="C909" s="30"/>
      <c r="D909" s="30"/>
      <c r="E909" s="30"/>
      <c r="F909" s="30"/>
      <c r="G909" s="30"/>
      <c r="H909" s="30"/>
    </row>
    <row r="910" spans="1:8" x14ac:dyDescent="0.25">
      <c r="A910" s="30"/>
      <c r="B910" s="30"/>
      <c r="C910" s="30"/>
      <c r="D910" s="30"/>
      <c r="E910" s="30"/>
      <c r="F910" s="30"/>
      <c r="G910" s="30"/>
      <c r="H910" s="30"/>
    </row>
    <row r="911" spans="1:8" x14ac:dyDescent="0.25">
      <c r="A911" s="30"/>
      <c r="B911" s="30"/>
      <c r="C911" s="30"/>
      <c r="D911" s="30"/>
      <c r="E911" s="30"/>
      <c r="F911" s="30"/>
      <c r="G911" s="30"/>
      <c r="H911" s="30"/>
    </row>
    <row r="912" spans="1:8" x14ac:dyDescent="0.25">
      <c r="A912" s="30"/>
      <c r="B912" s="30"/>
      <c r="C912" s="30"/>
      <c r="D912" s="30"/>
      <c r="E912" s="30"/>
      <c r="F912" s="30"/>
      <c r="G912" s="30"/>
      <c r="H912" s="30"/>
    </row>
    <row r="913" spans="1:8" x14ac:dyDescent="0.25">
      <c r="A913" s="30"/>
      <c r="B913" s="30"/>
      <c r="C913" s="30"/>
      <c r="D913" s="30"/>
      <c r="E913" s="30"/>
      <c r="F913" s="30"/>
      <c r="G913" s="30"/>
      <c r="H913" s="30"/>
    </row>
    <row r="914" spans="1:8" x14ac:dyDescent="0.25">
      <c r="A914" s="30"/>
      <c r="B914" s="30"/>
      <c r="C914" s="30"/>
      <c r="D914" s="30"/>
      <c r="E914" s="30"/>
      <c r="F914" s="30"/>
      <c r="G914" s="30"/>
      <c r="H914" s="30"/>
    </row>
    <row r="915" spans="1:8" x14ac:dyDescent="0.25">
      <c r="A915" s="30"/>
      <c r="B915" s="30"/>
      <c r="C915" s="30"/>
      <c r="D915" s="30"/>
      <c r="E915" s="30"/>
      <c r="F915" s="30"/>
      <c r="G915" s="30"/>
      <c r="H915" s="30"/>
    </row>
    <row r="916" spans="1:8" x14ac:dyDescent="0.25">
      <c r="A916" s="30"/>
      <c r="B916" s="30"/>
      <c r="C916" s="30"/>
      <c r="D916" s="30"/>
      <c r="E916" s="30"/>
      <c r="F916" s="30"/>
      <c r="G916" s="30"/>
      <c r="H916" s="30"/>
    </row>
    <row r="917" spans="1:8" x14ac:dyDescent="0.25">
      <c r="A917" s="30"/>
      <c r="B917" s="30"/>
      <c r="C917" s="30"/>
      <c r="D917" s="30"/>
      <c r="E917" s="30"/>
      <c r="F917" s="30"/>
      <c r="G917" s="30"/>
      <c r="H917" s="30"/>
    </row>
    <row r="918" spans="1:8" x14ac:dyDescent="0.25">
      <c r="A918" s="30"/>
      <c r="B918" s="30"/>
      <c r="C918" s="30"/>
      <c r="D918" s="30"/>
      <c r="E918" s="30"/>
      <c r="F918" s="30"/>
      <c r="G918" s="30"/>
      <c r="H918" s="30"/>
    </row>
    <row r="919" spans="1:8" x14ac:dyDescent="0.25">
      <c r="A919" s="30"/>
      <c r="B919" s="30"/>
      <c r="C919" s="30"/>
      <c r="D919" s="30"/>
      <c r="E919" s="30"/>
      <c r="F919" s="30"/>
      <c r="G919" s="30"/>
      <c r="H919" s="30"/>
    </row>
    <row r="920" spans="1:8" x14ac:dyDescent="0.25">
      <c r="A920" s="30"/>
      <c r="B920" s="30"/>
      <c r="C920" s="30"/>
      <c r="D920" s="30"/>
      <c r="E920" s="30"/>
      <c r="F920" s="30"/>
      <c r="G920" s="30"/>
      <c r="H920" s="30"/>
    </row>
    <row r="921" spans="1:8" x14ac:dyDescent="0.25">
      <c r="A921" s="30"/>
      <c r="B921" s="30"/>
      <c r="C921" s="30"/>
      <c r="D921" s="30"/>
      <c r="E921" s="30"/>
      <c r="F921" s="30"/>
      <c r="G921" s="30"/>
      <c r="H921" s="30"/>
    </row>
    <row r="922" spans="1:8" x14ac:dyDescent="0.25">
      <c r="A922" s="30"/>
      <c r="B922" s="30"/>
      <c r="C922" s="30"/>
      <c r="D922" s="30"/>
      <c r="E922" s="30"/>
      <c r="F922" s="30"/>
      <c r="G922" s="30"/>
      <c r="H922" s="30"/>
    </row>
    <row r="923" spans="1:8" x14ac:dyDescent="0.25">
      <c r="A923" s="30"/>
      <c r="B923" s="30"/>
      <c r="C923" s="30"/>
      <c r="D923" s="30"/>
      <c r="E923" s="30"/>
      <c r="F923" s="30"/>
      <c r="G923" s="30"/>
      <c r="H923" s="30"/>
    </row>
    <row r="924" spans="1:8" x14ac:dyDescent="0.25">
      <c r="A924" s="30"/>
      <c r="B924" s="30"/>
      <c r="C924" s="30"/>
      <c r="D924" s="30"/>
      <c r="E924" s="30"/>
      <c r="F924" s="30"/>
      <c r="G924" s="30"/>
      <c r="H924" s="30"/>
    </row>
    <row r="925" spans="1:8" x14ac:dyDescent="0.25">
      <c r="A925" s="30"/>
      <c r="B925" s="30"/>
      <c r="C925" s="30"/>
      <c r="D925" s="30"/>
      <c r="E925" s="30"/>
      <c r="F925" s="30"/>
      <c r="G925" s="30"/>
      <c r="H925" s="30"/>
    </row>
    <row r="926" spans="1:8" x14ac:dyDescent="0.25">
      <c r="A926" s="30"/>
      <c r="B926" s="30"/>
      <c r="C926" s="30"/>
      <c r="D926" s="30"/>
      <c r="E926" s="30"/>
      <c r="F926" s="30"/>
      <c r="G926" s="30"/>
      <c r="H926" s="30"/>
    </row>
    <row r="927" spans="1:8" x14ac:dyDescent="0.25">
      <c r="A927" s="30"/>
      <c r="B927" s="30"/>
      <c r="C927" s="30"/>
      <c r="D927" s="30"/>
      <c r="E927" s="30"/>
      <c r="F927" s="30"/>
      <c r="G927" s="30"/>
      <c r="H927" s="30"/>
    </row>
    <row r="928" spans="1:8" x14ac:dyDescent="0.25">
      <c r="A928" s="30"/>
      <c r="B928" s="30"/>
      <c r="C928" s="30"/>
      <c r="D928" s="30"/>
      <c r="E928" s="30"/>
      <c r="F928" s="30"/>
      <c r="G928" s="30"/>
      <c r="H928" s="30"/>
    </row>
    <row r="929" spans="1:8" x14ac:dyDescent="0.25">
      <c r="A929" s="30"/>
      <c r="B929" s="30"/>
      <c r="C929" s="30"/>
      <c r="D929" s="30"/>
      <c r="E929" s="30"/>
      <c r="F929" s="30"/>
      <c r="G929" s="30"/>
      <c r="H929" s="30"/>
    </row>
    <row r="930" spans="1:8" x14ac:dyDescent="0.25">
      <c r="A930" s="30"/>
      <c r="B930" s="30"/>
      <c r="C930" s="30"/>
      <c r="D930" s="30"/>
      <c r="E930" s="30"/>
      <c r="F930" s="30"/>
      <c r="G930" s="30"/>
      <c r="H930" s="30"/>
    </row>
    <row r="931" spans="1:8" x14ac:dyDescent="0.25">
      <c r="A931" s="30"/>
      <c r="B931" s="30"/>
      <c r="C931" s="30"/>
      <c r="D931" s="30"/>
      <c r="E931" s="30"/>
      <c r="F931" s="30"/>
      <c r="G931" s="30"/>
      <c r="H931" s="30"/>
    </row>
    <row r="932" spans="1:8" x14ac:dyDescent="0.25">
      <c r="A932" s="30"/>
      <c r="B932" s="30"/>
      <c r="C932" s="30"/>
      <c r="D932" s="30"/>
      <c r="E932" s="30"/>
      <c r="F932" s="30"/>
      <c r="G932" s="30"/>
      <c r="H932" s="30"/>
    </row>
    <row r="933" spans="1:8" x14ac:dyDescent="0.25">
      <c r="A933" s="30"/>
      <c r="B933" s="30"/>
      <c r="C933" s="30"/>
      <c r="D933" s="30"/>
      <c r="E933" s="30"/>
      <c r="F933" s="30"/>
      <c r="G933" s="30"/>
      <c r="H933" s="30"/>
    </row>
    <row r="934" spans="1:8" x14ac:dyDescent="0.25">
      <c r="A934" s="30"/>
      <c r="B934" s="30"/>
      <c r="C934" s="30"/>
      <c r="D934" s="30"/>
      <c r="E934" s="30"/>
      <c r="F934" s="30"/>
      <c r="G934" s="30"/>
      <c r="H934" s="30"/>
    </row>
    <row r="935" spans="1:8" x14ac:dyDescent="0.25">
      <c r="A935" s="30"/>
      <c r="B935" s="30"/>
      <c r="C935" s="30"/>
      <c r="D935" s="30"/>
      <c r="E935" s="30"/>
      <c r="F935" s="30"/>
      <c r="G935" s="30"/>
      <c r="H935" s="30"/>
    </row>
    <row r="936" spans="1:8" x14ac:dyDescent="0.25">
      <c r="A936" s="30"/>
      <c r="B936" s="30"/>
      <c r="C936" s="30"/>
      <c r="D936" s="30"/>
      <c r="E936" s="30"/>
      <c r="F936" s="30"/>
      <c r="G936" s="30"/>
      <c r="H936" s="30"/>
    </row>
    <row r="937" spans="1:8" x14ac:dyDescent="0.25">
      <c r="A937" s="30"/>
      <c r="B937" s="30"/>
      <c r="C937" s="30"/>
      <c r="D937" s="30"/>
      <c r="E937" s="30"/>
      <c r="F937" s="30"/>
      <c r="G937" s="30"/>
      <c r="H937" s="30"/>
    </row>
    <row r="938" spans="1:8" x14ac:dyDescent="0.25">
      <c r="A938" s="30"/>
      <c r="B938" s="30"/>
      <c r="C938" s="30"/>
      <c r="D938" s="30"/>
      <c r="E938" s="30"/>
      <c r="F938" s="30"/>
      <c r="G938" s="30"/>
      <c r="H938" s="30"/>
    </row>
    <row r="939" spans="1:8" x14ac:dyDescent="0.25">
      <c r="A939" s="30"/>
      <c r="B939" s="30"/>
      <c r="C939" s="30"/>
      <c r="D939" s="30"/>
      <c r="E939" s="30"/>
      <c r="F939" s="30"/>
      <c r="G939" s="30"/>
      <c r="H939" s="30"/>
    </row>
    <row r="940" spans="1:8" x14ac:dyDescent="0.25">
      <c r="A940" s="30"/>
      <c r="B940" s="30"/>
      <c r="C940" s="30"/>
      <c r="D940" s="30"/>
      <c r="E940" s="30"/>
      <c r="F940" s="30"/>
      <c r="G940" s="30"/>
      <c r="H940" s="30"/>
    </row>
    <row r="941" spans="1:8" x14ac:dyDescent="0.25">
      <c r="A941" s="30"/>
      <c r="B941" s="30"/>
      <c r="C941" s="30"/>
      <c r="D941" s="30"/>
      <c r="E941" s="30"/>
      <c r="F941" s="30"/>
      <c r="G941" s="30"/>
      <c r="H941" s="30"/>
    </row>
    <row r="942" spans="1:8" x14ac:dyDescent="0.25">
      <c r="A942" s="30"/>
      <c r="B942" s="30"/>
      <c r="C942" s="30"/>
      <c r="D942" s="30"/>
      <c r="E942" s="30"/>
      <c r="F942" s="30"/>
      <c r="G942" s="30"/>
      <c r="H942" s="30"/>
    </row>
    <row r="943" spans="1:8" x14ac:dyDescent="0.25">
      <c r="A943" s="30"/>
      <c r="B943" s="30"/>
      <c r="C943" s="30"/>
      <c r="D943" s="30"/>
      <c r="E943" s="30"/>
      <c r="F943" s="30"/>
      <c r="G943" s="30"/>
      <c r="H943" s="30"/>
    </row>
    <row r="944" spans="1:8" x14ac:dyDescent="0.25">
      <c r="A944" s="30"/>
      <c r="B944" s="30"/>
      <c r="C944" s="30"/>
      <c r="D944" s="30"/>
      <c r="E944" s="30"/>
      <c r="F944" s="30"/>
      <c r="G944" s="30"/>
      <c r="H944" s="30"/>
    </row>
    <row r="945" spans="1:8" x14ac:dyDescent="0.25">
      <c r="A945" s="30"/>
      <c r="B945" s="30"/>
      <c r="C945" s="30"/>
      <c r="D945" s="30"/>
      <c r="E945" s="30"/>
      <c r="F945" s="30"/>
      <c r="G945" s="30"/>
      <c r="H945" s="30"/>
    </row>
    <row r="946" spans="1:8" x14ac:dyDescent="0.25">
      <c r="A946" s="30"/>
      <c r="B946" s="30"/>
      <c r="C946" s="30"/>
      <c r="D946" s="30"/>
      <c r="E946" s="30"/>
      <c r="F946" s="30"/>
      <c r="G946" s="30"/>
      <c r="H946" s="30"/>
    </row>
    <row r="947" spans="1:8" x14ac:dyDescent="0.25">
      <c r="A947" s="30"/>
      <c r="B947" s="30"/>
      <c r="C947" s="30"/>
      <c r="D947" s="30"/>
      <c r="E947" s="30"/>
      <c r="F947" s="30"/>
      <c r="G947" s="30"/>
      <c r="H947" s="30"/>
    </row>
    <row r="948" spans="1:8" x14ac:dyDescent="0.25">
      <c r="A948" s="30"/>
      <c r="B948" s="30"/>
      <c r="C948" s="30"/>
      <c r="D948" s="30"/>
      <c r="E948" s="30"/>
      <c r="F948" s="30"/>
      <c r="G948" s="30"/>
      <c r="H948" s="30"/>
    </row>
    <row r="949" spans="1:8" x14ac:dyDescent="0.25">
      <c r="A949" s="30"/>
      <c r="B949" s="30"/>
      <c r="C949" s="30"/>
      <c r="D949" s="30"/>
      <c r="E949" s="30"/>
      <c r="F949" s="30"/>
      <c r="G949" s="30"/>
      <c r="H949" s="30"/>
    </row>
    <row r="950" spans="1:8" x14ac:dyDescent="0.25">
      <c r="A950" s="30"/>
      <c r="B950" s="30"/>
      <c r="C950" s="30"/>
      <c r="D950" s="30"/>
      <c r="E950" s="30"/>
      <c r="F950" s="30"/>
      <c r="G950" s="30"/>
      <c r="H950" s="30"/>
    </row>
    <row r="951" spans="1:8" x14ac:dyDescent="0.25">
      <c r="A951" s="30"/>
      <c r="B951" s="30"/>
      <c r="C951" s="30"/>
      <c r="D951" s="30"/>
      <c r="E951" s="30"/>
      <c r="F951" s="30"/>
      <c r="G951" s="30"/>
      <c r="H951" s="30"/>
    </row>
    <row r="952" spans="1:8" x14ac:dyDescent="0.25">
      <c r="A952" s="30"/>
      <c r="B952" s="30"/>
      <c r="C952" s="30"/>
      <c r="D952" s="30"/>
      <c r="E952" s="30"/>
      <c r="F952" s="30"/>
      <c r="G952" s="30"/>
      <c r="H952" s="30"/>
    </row>
    <row r="953" spans="1:8" x14ac:dyDescent="0.25">
      <c r="A953" s="30"/>
      <c r="B953" s="30"/>
      <c r="C953" s="30"/>
      <c r="D953" s="30"/>
      <c r="E953" s="30"/>
      <c r="F953" s="30"/>
      <c r="G953" s="30"/>
      <c r="H953" s="30"/>
    </row>
    <row r="954" spans="1:8" x14ac:dyDescent="0.25">
      <c r="A954" s="30"/>
      <c r="B954" s="30"/>
      <c r="C954" s="30"/>
      <c r="D954" s="30"/>
      <c r="E954" s="30"/>
      <c r="F954" s="30"/>
      <c r="G954" s="30"/>
      <c r="H954" s="30"/>
    </row>
    <row r="955" spans="1:8" x14ac:dyDescent="0.25">
      <c r="A955" s="30"/>
      <c r="B955" s="30"/>
      <c r="C955" s="30"/>
      <c r="D955" s="30"/>
      <c r="E955" s="30"/>
      <c r="F955" s="30"/>
      <c r="G955" s="30"/>
      <c r="H955" s="30"/>
    </row>
    <row r="956" spans="1:8" x14ac:dyDescent="0.25">
      <c r="A956" s="30"/>
      <c r="B956" s="30"/>
      <c r="C956" s="30"/>
      <c r="D956" s="30"/>
      <c r="E956" s="30"/>
      <c r="F956" s="30"/>
      <c r="G956" s="30"/>
      <c r="H956" s="30"/>
    </row>
    <row r="957" spans="1:8" x14ac:dyDescent="0.25">
      <c r="A957" s="30"/>
      <c r="B957" s="30"/>
      <c r="C957" s="30"/>
      <c r="D957" s="30"/>
      <c r="E957" s="30"/>
      <c r="F957" s="30"/>
      <c r="G957" s="30"/>
      <c r="H957" s="30"/>
    </row>
    <row r="958" spans="1:8" x14ac:dyDescent="0.25">
      <c r="A958" s="30"/>
      <c r="B958" s="30"/>
      <c r="C958" s="30"/>
      <c r="D958" s="30"/>
      <c r="E958" s="30"/>
      <c r="F958" s="30"/>
      <c r="G958" s="30"/>
      <c r="H958" s="30"/>
    </row>
    <row r="959" spans="1:8" x14ac:dyDescent="0.25">
      <c r="A959" s="30"/>
      <c r="B959" s="30"/>
      <c r="C959" s="30"/>
      <c r="D959" s="30"/>
      <c r="E959" s="30"/>
      <c r="F959" s="30"/>
      <c r="G959" s="30"/>
      <c r="H959" s="30"/>
    </row>
    <row r="960" spans="1:8" x14ac:dyDescent="0.25">
      <c r="A960" s="30"/>
      <c r="B960" s="30"/>
      <c r="C960" s="30"/>
      <c r="D960" s="30"/>
      <c r="E960" s="30"/>
      <c r="F960" s="30"/>
      <c r="G960" s="30"/>
      <c r="H960" s="30"/>
    </row>
    <row r="961" spans="1:8" x14ac:dyDescent="0.25">
      <c r="A961" s="30"/>
      <c r="B961" s="30"/>
      <c r="C961" s="30"/>
      <c r="D961" s="30"/>
      <c r="E961" s="30"/>
      <c r="F961" s="30"/>
      <c r="G961" s="30"/>
      <c r="H961" s="30"/>
    </row>
    <row r="962" spans="1:8" x14ac:dyDescent="0.25">
      <c r="A962" s="30"/>
      <c r="B962" s="30"/>
      <c r="C962" s="30"/>
      <c r="D962" s="30"/>
      <c r="E962" s="30"/>
      <c r="F962" s="30"/>
      <c r="G962" s="30"/>
      <c r="H962" s="30"/>
    </row>
    <row r="963" spans="1:8" x14ac:dyDescent="0.25">
      <c r="A963" s="30"/>
      <c r="B963" s="30"/>
      <c r="C963" s="30"/>
      <c r="D963" s="30"/>
      <c r="E963" s="30"/>
      <c r="F963" s="30"/>
      <c r="G963" s="30"/>
      <c r="H963" s="30"/>
    </row>
    <row r="964" spans="1:8" x14ac:dyDescent="0.25">
      <c r="A964" s="30"/>
      <c r="B964" s="30"/>
      <c r="C964" s="30"/>
      <c r="D964" s="30"/>
      <c r="E964" s="30"/>
      <c r="F964" s="30"/>
      <c r="G964" s="30"/>
      <c r="H964" s="30"/>
    </row>
    <row r="965" spans="1:8" x14ac:dyDescent="0.25">
      <c r="A965" s="30"/>
      <c r="B965" s="30"/>
      <c r="C965" s="30"/>
      <c r="D965" s="30"/>
      <c r="E965" s="30"/>
      <c r="F965" s="30"/>
      <c r="G965" s="30"/>
      <c r="H965" s="30"/>
    </row>
    <row r="966" spans="1:8" x14ac:dyDescent="0.25">
      <c r="A966" s="30"/>
      <c r="B966" s="30"/>
      <c r="C966" s="30"/>
      <c r="D966" s="30"/>
      <c r="E966" s="30"/>
      <c r="F966" s="30"/>
      <c r="G966" s="30"/>
      <c r="H966" s="30"/>
    </row>
    <row r="967" spans="1:8" x14ac:dyDescent="0.25">
      <c r="A967" s="30"/>
      <c r="B967" s="30"/>
      <c r="C967" s="30"/>
      <c r="D967" s="30"/>
      <c r="E967" s="30"/>
      <c r="F967" s="30"/>
      <c r="G967" s="30"/>
      <c r="H967" s="30"/>
    </row>
    <row r="968" spans="1:8" x14ac:dyDescent="0.25">
      <c r="A968" s="30"/>
      <c r="B968" s="30"/>
      <c r="C968" s="30"/>
      <c r="D968" s="30"/>
      <c r="E968" s="30"/>
      <c r="F968" s="30"/>
      <c r="G968" s="30"/>
      <c r="H968" s="30"/>
    </row>
    <row r="969" spans="1:8" x14ac:dyDescent="0.25">
      <c r="A969" s="30"/>
      <c r="B969" s="30"/>
      <c r="C969" s="30"/>
      <c r="D969" s="30"/>
      <c r="E969" s="30"/>
      <c r="F969" s="30"/>
      <c r="G969" s="30"/>
      <c r="H969" s="30"/>
    </row>
    <row r="970" spans="1:8" x14ac:dyDescent="0.25">
      <c r="A970" s="30"/>
      <c r="B970" s="30"/>
      <c r="C970" s="30"/>
      <c r="D970" s="30"/>
      <c r="E970" s="30"/>
      <c r="F970" s="30"/>
      <c r="G970" s="30"/>
      <c r="H970" s="30"/>
    </row>
    <row r="971" spans="1:8" x14ac:dyDescent="0.25">
      <c r="A971" s="30"/>
      <c r="B971" s="30"/>
      <c r="C971" s="30"/>
      <c r="D971" s="30"/>
      <c r="E971" s="30"/>
      <c r="F971" s="30"/>
      <c r="G971" s="30"/>
      <c r="H971" s="30"/>
    </row>
    <row r="972" spans="1:8" x14ac:dyDescent="0.25">
      <c r="A972" s="30"/>
      <c r="B972" s="30"/>
      <c r="C972" s="30"/>
      <c r="D972" s="30"/>
      <c r="E972" s="30"/>
      <c r="F972" s="30"/>
      <c r="G972" s="30"/>
      <c r="H972" s="30"/>
    </row>
    <row r="973" spans="1:8" x14ac:dyDescent="0.25">
      <c r="A973" s="30"/>
      <c r="B973" s="30"/>
      <c r="C973" s="30"/>
      <c r="D973" s="30"/>
      <c r="E973" s="30"/>
      <c r="F973" s="30"/>
      <c r="G973" s="30"/>
      <c r="H973" s="30"/>
    </row>
    <row r="974" spans="1:8" x14ac:dyDescent="0.25">
      <c r="A974" s="30"/>
      <c r="B974" s="30"/>
      <c r="C974" s="30"/>
      <c r="D974" s="30"/>
      <c r="E974" s="30"/>
      <c r="F974" s="30"/>
      <c r="G974" s="30"/>
      <c r="H974" s="30"/>
    </row>
    <row r="975" spans="1:8" x14ac:dyDescent="0.25">
      <c r="A975" s="30"/>
      <c r="B975" s="30"/>
      <c r="C975" s="30"/>
      <c r="D975" s="30"/>
      <c r="E975" s="30"/>
      <c r="F975" s="30"/>
      <c r="G975" s="30"/>
      <c r="H975" s="30"/>
    </row>
    <row r="976" spans="1:8" x14ac:dyDescent="0.25">
      <c r="A976" s="30"/>
      <c r="B976" s="30"/>
      <c r="C976" s="30"/>
      <c r="D976" s="30"/>
      <c r="E976" s="30"/>
      <c r="F976" s="30"/>
      <c r="G976" s="30"/>
      <c r="H976" s="30"/>
    </row>
    <row r="977" spans="1:8" x14ac:dyDescent="0.25">
      <c r="A977" s="30"/>
      <c r="B977" s="30"/>
      <c r="C977" s="30"/>
      <c r="D977" s="30"/>
      <c r="E977" s="30"/>
      <c r="F977" s="30"/>
      <c r="G977" s="30"/>
      <c r="H977" s="30"/>
    </row>
    <row r="978" spans="1:8" x14ac:dyDescent="0.25">
      <c r="A978" s="30"/>
      <c r="B978" s="30"/>
      <c r="C978" s="30"/>
      <c r="D978" s="30"/>
      <c r="E978" s="30"/>
      <c r="F978" s="30"/>
      <c r="G978" s="30"/>
      <c r="H978" s="30"/>
    </row>
    <row r="979" spans="1:8" x14ac:dyDescent="0.25">
      <c r="A979" s="30"/>
      <c r="B979" s="30"/>
      <c r="C979" s="30"/>
      <c r="D979" s="30"/>
      <c r="E979" s="30"/>
      <c r="F979" s="30"/>
      <c r="G979" s="30"/>
      <c r="H979" s="30"/>
    </row>
    <row r="980" spans="1:8" x14ac:dyDescent="0.25">
      <c r="A980" s="30"/>
      <c r="B980" s="30"/>
      <c r="C980" s="30"/>
      <c r="D980" s="30"/>
      <c r="E980" s="30"/>
      <c r="F980" s="30"/>
      <c r="G980" s="30"/>
      <c r="H980" s="30"/>
    </row>
    <row r="981" spans="1:8" x14ac:dyDescent="0.25">
      <c r="A981" s="30"/>
      <c r="B981" s="30"/>
      <c r="C981" s="30"/>
      <c r="D981" s="30"/>
      <c r="E981" s="30"/>
      <c r="F981" s="30"/>
      <c r="G981" s="30"/>
      <c r="H981" s="30"/>
    </row>
    <row r="982" spans="1:8" x14ac:dyDescent="0.25">
      <c r="A982" s="30"/>
      <c r="B982" s="30"/>
      <c r="C982" s="30"/>
      <c r="D982" s="30"/>
      <c r="E982" s="30"/>
      <c r="F982" s="30"/>
      <c r="G982" s="30"/>
      <c r="H982" s="30"/>
    </row>
    <row r="983" spans="1:8" x14ac:dyDescent="0.25">
      <c r="A983" s="30"/>
      <c r="B983" s="30"/>
      <c r="C983" s="30"/>
      <c r="D983" s="30"/>
      <c r="E983" s="30"/>
      <c r="F983" s="30"/>
      <c r="G983" s="30"/>
      <c r="H983" s="30"/>
    </row>
    <row r="984" spans="1:8" x14ac:dyDescent="0.25">
      <c r="A984" s="30"/>
      <c r="B984" s="30"/>
      <c r="C984" s="30"/>
      <c r="D984" s="30"/>
      <c r="E984" s="30"/>
      <c r="F984" s="30"/>
      <c r="G984" s="30"/>
      <c r="H984" s="30"/>
    </row>
    <row r="985" spans="1:8" x14ac:dyDescent="0.25">
      <c r="A985" s="30"/>
      <c r="B985" s="30"/>
      <c r="C985" s="30"/>
      <c r="D985" s="30"/>
      <c r="E985" s="30"/>
      <c r="F985" s="30"/>
      <c r="G985" s="30"/>
      <c r="H985" s="30"/>
    </row>
    <row r="986" spans="1:8" x14ac:dyDescent="0.25">
      <c r="A986" s="30"/>
      <c r="B986" s="30"/>
      <c r="C986" s="30"/>
      <c r="D986" s="30"/>
      <c r="E986" s="30"/>
      <c r="F986" s="30"/>
      <c r="G986" s="30"/>
      <c r="H986" s="30"/>
    </row>
    <row r="987" spans="1:8" x14ac:dyDescent="0.25">
      <c r="A987" s="30"/>
      <c r="B987" s="30"/>
      <c r="C987" s="30"/>
      <c r="D987" s="30"/>
      <c r="E987" s="30"/>
      <c r="F987" s="30"/>
      <c r="G987" s="30"/>
      <c r="H987" s="30"/>
    </row>
    <row r="988" spans="1:8" x14ac:dyDescent="0.25">
      <c r="A988" s="30"/>
      <c r="B988" s="30"/>
      <c r="C988" s="30"/>
      <c r="D988" s="30"/>
      <c r="E988" s="30"/>
      <c r="F988" s="30"/>
      <c r="G988" s="30"/>
      <c r="H988" s="30"/>
    </row>
    <row r="989" spans="1:8" x14ac:dyDescent="0.25">
      <c r="A989" s="30"/>
      <c r="B989" s="30"/>
      <c r="C989" s="30"/>
      <c r="D989" s="30"/>
      <c r="E989" s="30"/>
      <c r="F989" s="30"/>
      <c r="G989" s="30"/>
      <c r="H989" s="30"/>
    </row>
    <row r="990" spans="1:8" x14ac:dyDescent="0.25">
      <c r="A990" s="30"/>
      <c r="B990" s="30"/>
      <c r="C990" s="30"/>
      <c r="D990" s="30"/>
      <c r="E990" s="30"/>
      <c r="F990" s="30"/>
      <c r="G990" s="30"/>
      <c r="H990" s="30"/>
    </row>
    <row r="991" spans="1:8" x14ac:dyDescent="0.25">
      <c r="A991" s="30"/>
      <c r="B991" s="30"/>
      <c r="C991" s="30"/>
      <c r="D991" s="30"/>
      <c r="E991" s="30"/>
      <c r="F991" s="30"/>
      <c r="G991" s="30"/>
      <c r="H991" s="30"/>
    </row>
    <row r="992" spans="1:8" x14ac:dyDescent="0.25">
      <c r="A992" s="30"/>
      <c r="B992" s="30"/>
      <c r="C992" s="30"/>
      <c r="D992" s="30"/>
      <c r="E992" s="30"/>
      <c r="F992" s="30"/>
      <c r="G992" s="30"/>
      <c r="H992" s="30"/>
    </row>
    <row r="993" spans="1:8" x14ac:dyDescent="0.25">
      <c r="A993" s="30"/>
      <c r="B993" s="30"/>
      <c r="C993" s="30"/>
      <c r="D993" s="30"/>
      <c r="E993" s="30"/>
      <c r="F993" s="30"/>
      <c r="G993" s="30"/>
      <c r="H993" s="30"/>
    </row>
    <row r="994" spans="1:8" x14ac:dyDescent="0.25">
      <c r="A994" s="30"/>
      <c r="B994" s="30"/>
      <c r="C994" s="30"/>
      <c r="D994" s="30"/>
      <c r="E994" s="30"/>
      <c r="F994" s="30"/>
      <c r="G994" s="30"/>
      <c r="H994" s="30"/>
    </row>
    <row r="995" spans="1:8" x14ac:dyDescent="0.25">
      <c r="A995" s="30"/>
      <c r="B995" s="30"/>
      <c r="C995" s="30"/>
      <c r="D995" s="30"/>
      <c r="E995" s="30"/>
      <c r="F995" s="30"/>
      <c r="G995" s="30"/>
      <c r="H995" s="30"/>
    </row>
    <row r="996" spans="1:8" x14ac:dyDescent="0.25">
      <c r="A996" s="30"/>
      <c r="B996" s="30"/>
      <c r="C996" s="30"/>
      <c r="D996" s="30"/>
      <c r="E996" s="30"/>
      <c r="F996" s="30"/>
      <c r="G996" s="30"/>
      <c r="H996" s="30"/>
    </row>
    <row r="997" spans="1:8" x14ac:dyDescent="0.25">
      <c r="A997" s="30"/>
      <c r="B997" s="30"/>
      <c r="C997" s="30"/>
      <c r="D997" s="30"/>
      <c r="E997" s="30"/>
      <c r="F997" s="30"/>
      <c r="G997" s="30"/>
      <c r="H997" s="30"/>
    </row>
    <row r="998" spans="1:8" x14ac:dyDescent="0.25">
      <c r="A998" s="30"/>
      <c r="B998" s="30"/>
      <c r="C998" s="30"/>
      <c r="D998" s="30"/>
      <c r="E998" s="30"/>
      <c r="F998" s="30"/>
      <c r="G998" s="30"/>
      <c r="H998" s="30"/>
    </row>
    <row r="999" spans="1:8" x14ac:dyDescent="0.25">
      <c r="A999" s="30"/>
      <c r="B999" s="30"/>
      <c r="C999" s="30"/>
      <c r="D999" s="30"/>
      <c r="E999" s="30"/>
      <c r="F999" s="30"/>
      <c r="G999" s="30"/>
      <c r="H999" s="30"/>
    </row>
    <row r="1000" spans="1:8" x14ac:dyDescent="0.25">
      <c r="A1000" s="30"/>
      <c r="B1000" s="30"/>
      <c r="C1000" s="30"/>
      <c r="D1000" s="30"/>
      <c r="E1000" s="30"/>
      <c r="F1000" s="30"/>
      <c r="G1000" s="30"/>
      <c r="H1000" s="30"/>
    </row>
    <row r="1001" spans="1:8" x14ac:dyDescent="0.25">
      <c r="A1001" s="30"/>
      <c r="B1001" s="30"/>
      <c r="C1001" s="30"/>
      <c r="D1001" s="30"/>
      <c r="E1001" s="30"/>
      <c r="F1001" s="30"/>
      <c r="G1001" s="30"/>
      <c r="H1001" s="30"/>
    </row>
    <row r="1002" spans="1:8" x14ac:dyDescent="0.25">
      <c r="A1002" s="30"/>
      <c r="B1002" s="30"/>
      <c r="C1002" s="30"/>
      <c r="D1002" s="30"/>
      <c r="E1002" s="30"/>
      <c r="F1002" s="30"/>
      <c r="G1002" s="30"/>
      <c r="H1002" s="30"/>
    </row>
    <row r="1003" spans="1:8" x14ac:dyDescent="0.25">
      <c r="A1003" s="30"/>
      <c r="B1003" s="30"/>
      <c r="C1003" s="30"/>
      <c r="D1003" s="30"/>
      <c r="E1003" s="30"/>
      <c r="F1003" s="30"/>
      <c r="G1003" s="30"/>
      <c r="H1003" s="30"/>
    </row>
    <row r="1004" spans="1:8" x14ac:dyDescent="0.25">
      <c r="A1004" s="30"/>
      <c r="B1004" s="30"/>
      <c r="C1004" s="30"/>
      <c r="D1004" s="30"/>
      <c r="E1004" s="30"/>
      <c r="F1004" s="30"/>
      <c r="G1004" s="30"/>
      <c r="H1004" s="30"/>
    </row>
    <row r="1005" spans="1:8" x14ac:dyDescent="0.25">
      <c r="A1005" s="30"/>
      <c r="B1005" s="30"/>
      <c r="C1005" s="30"/>
      <c r="D1005" s="30"/>
      <c r="E1005" s="30"/>
      <c r="F1005" s="30"/>
      <c r="G1005" s="30"/>
      <c r="H1005" s="30"/>
    </row>
    <row r="1006" spans="1:8" x14ac:dyDescent="0.25">
      <c r="A1006" s="30"/>
      <c r="B1006" s="30"/>
      <c r="C1006" s="30"/>
      <c r="D1006" s="30"/>
      <c r="E1006" s="30"/>
      <c r="F1006" s="30"/>
      <c r="G1006" s="30"/>
      <c r="H1006" s="30"/>
    </row>
    <row r="1007" spans="1:8" x14ac:dyDescent="0.25">
      <c r="A1007" s="30"/>
      <c r="B1007" s="30"/>
      <c r="C1007" s="30"/>
      <c r="D1007" s="30"/>
      <c r="E1007" s="30"/>
      <c r="F1007" s="30"/>
      <c r="G1007" s="30"/>
      <c r="H1007" s="30"/>
    </row>
    <row r="1008" spans="1:8" x14ac:dyDescent="0.25">
      <c r="A1008" s="30"/>
      <c r="B1008" s="30"/>
      <c r="C1008" s="30"/>
      <c r="D1008" s="30"/>
      <c r="E1008" s="30"/>
      <c r="F1008" s="30"/>
      <c r="G1008" s="30"/>
      <c r="H1008" s="30"/>
    </row>
    <row r="1009" spans="1:8" x14ac:dyDescent="0.25">
      <c r="A1009" s="30"/>
      <c r="B1009" s="30"/>
      <c r="C1009" s="30"/>
      <c r="D1009" s="30"/>
      <c r="E1009" s="30"/>
      <c r="F1009" s="30"/>
      <c r="G1009" s="30"/>
      <c r="H1009" s="30"/>
    </row>
    <row r="1010" spans="1:8" x14ac:dyDescent="0.25">
      <c r="A1010" s="30"/>
      <c r="B1010" s="30"/>
      <c r="C1010" s="30"/>
      <c r="D1010" s="30"/>
      <c r="E1010" s="30"/>
      <c r="F1010" s="30"/>
      <c r="G1010" s="30"/>
      <c r="H1010" s="30"/>
    </row>
    <row r="1011" spans="1:8" x14ac:dyDescent="0.25">
      <c r="A1011" s="30"/>
      <c r="B1011" s="30"/>
      <c r="C1011" s="30"/>
      <c r="D1011" s="30"/>
      <c r="E1011" s="30"/>
      <c r="F1011" s="30"/>
      <c r="G1011" s="30"/>
      <c r="H1011" s="30"/>
    </row>
    <row r="1012" spans="1:8" x14ac:dyDescent="0.25">
      <c r="A1012" s="30"/>
      <c r="B1012" s="30"/>
      <c r="C1012" s="30"/>
      <c r="D1012" s="30"/>
      <c r="E1012" s="30"/>
      <c r="F1012" s="30"/>
      <c r="G1012" s="30"/>
      <c r="H1012" s="30"/>
    </row>
    <row r="1013" spans="1:8" x14ac:dyDescent="0.25">
      <c r="A1013" s="30"/>
      <c r="B1013" s="30"/>
      <c r="C1013" s="30"/>
      <c r="D1013" s="30"/>
      <c r="E1013" s="30"/>
      <c r="F1013" s="30"/>
      <c r="G1013" s="30"/>
      <c r="H1013" s="30"/>
    </row>
    <row r="1014" spans="1:8" x14ac:dyDescent="0.25">
      <c r="A1014" s="30"/>
      <c r="B1014" s="30"/>
      <c r="C1014" s="30"/>
      <c r="D1014" s="30"/>
      <c r="E1014" s="30"/>
      <c r="F1014" s="30"/>
      <c r="G1014" s="30"/>
      <c r="H1014" s="30"/>
    </row>
    <row r="1015" spans="1:8" x14ac:dyDescent="0.25">
      <c r="A1015" s="30"/>
      <c r="B1015" s="30"/>
      <c r="C1015" s="30"/>
      <c r="D1015" s="30"/>
      <c r="E1015" s="30"/>
      <c r="F1015" s="30"/>
      <c r="G1015" s="30"/>
      <c r="H1015" s="30"/>
    </row>
    <row r="1016" spans="1:8" x14ac:dyDescent="0.25">
      <c r="A1016" s="30"/>
      <c r="B1016" s="30"/>
      <c r="C1016" s="30"/>
      <c r="D1016" s="30"/>
      <c r="E1016" s="30"/>
      <c r="F1016" s="30"/>
      <c r="G1016" s="30"/>
      <c r="H1016" s="30"/>
    </row>
    <row r="1017" spans="1:8" x14ac:dyDescent="0.25">
      <c r="A1017" s="30"/>
      <c r="B1017" s="30"/>
      <c r="C1017" s="30"/>
      <c r="D1017" s="30"/>
      <c r="E1017" s="30"/>
      <c r="F1017" s="30"/>
      <c r="G1017" s="30"/>
      <c r="H1017" s="30"/>
    </row>
    <row r="1018" spans="1:8" x14ac:dyDescent="0.25">
      <c r="A1018" s="30"/>
      <c r="B1018" s="30"/>
      <c r="C1018" s="30"/>
      <c r="D1018" s="30"/>
      <c r="E1018" s="30"/>
      <c r="F1018" s="30"/>
      <c r="G1018" s="30"/>
      <c r="H1018" s="30"/>
    </row>
    <row r="1019" spans="1:8" x14ac:dyDescent="0.25">
      <c r="A1019" s="30"/>
      <c r="B1019" s="30"/>
      <c r="C1019" s="30"/>
      <c r="D1019" s="30"/>
      <c r="E1019" s="30"/>
      <c r="F1019" s="30"/>
      <c r="G1019" s="30"/>
      <c r="H1019" s="30"/>
    </row>
    <row r="1020" spans="1:8" x14ac:dyDescent="0.25">
      <c r="A1020" s="30"/>
      <c r="B1020" s="30"/>
      <c r="C1020" s="30"/>
      <c r="D1020" s="30"/>
      <c r="E1020" s="30"/>
      <c r="F1020" s="30"/>
      <c r="G1020" s="30"/>
      <c r="H1020" s="30"/>
    </row>
    <row r="1021" spans="1:8" x14ac:dyDescent="0.25">
      <c r="A1021" s="30"/>
      <c r="B1021" s="30"/>
      <c r="C1021" s="30"/>
      <c r="D1021" s="30"/>
      <c r="E1021" s="30"/>
      <c r="F1021" s="30"/>
      <c r="G1021" s="30"/>
      <c r="H1021" s="30"/>
    </row>
    <row r="1022" spans="1:8" x14ac:dyDescent="0.25">
      <c r="A1022" s="30"/>
      <c r="B1022" s="30"/>
      <c r="C1022" s="30"/>
      <c r="D1022" s="30"/>
      <c r="E1022" s="30"/>
      <c r="F1022" s="30"/>
      <c r="G1022" s="30"/>
      <c r="H1022" s="30"/>
    </row>
    <row r="1023" spans="1:8" x14ac:dyDescent="0.25">
      <c r="A1023" s="30"/>
      <c r="B1023" s="30"/>
      <c r="C1023" s="30"/>
      <c r="D1023" s="30"/>
      <c r="E1023" s="30"/>
      <c r="F1023" s="30"/>
      <c r="G1023" s="30"/>
      <c r="H1023" s="30"/>
    </row>
    <row r="1024" spans="1:8" x14ac:dyDescent="0.25">
      <c r="A1024" s="30"/>
      <c r="B1024" s="30"/>
      <c r="C1024" s="30"/>
      <c r="D1024" s="30"/>
      <c r="E1024" s="30"/>
      <c r="F1024" s="30"/>
      <c r="G1024" s="30"/>
      <c r="H1024" s="30"/>
    </row>
    <row r="1025" spans="1:8" x14ac:dyDescent="0.25">
      <c r="A1025" s="30"/>
      <c r="B1025" s="30"/>
      <c r="C1025" s="30"/>
      <c r="D1025" s="30"/>
      <c r="E1025" s="30"/>
      <c r="F1025" s="30"/>
      <c r="G1025" s="30"/>
      <c r="H1025" s="30"/>
    </row>
    <row r="1026" spans="1:8" x14ac:dyDescent="0.25">
      <c r="A1026" s="30"/>
      <c r="B1026" s="30"/>
      <c r="C1026" s="30"/>
      <c r="D1026" s="30"/>
      <c r="E1026" s="30"/>
      <c r="F1026" s="30"/>
      <c r="G1026" s="30"/>
      <c r="H1026" s="30"/>
    </row>
    <row r="1027" spans="1:8" x14ac:dyDescent="0.25">
      <c r="A1027" s="30"/>
      <c r="B1027" s="30"/>
      <c r="C1027" s="30"/>
      <c r="D1027" s="30"/>
      <c r="E1027" s="30"/>
      <c r="F1027" s="30"/>
      <c r="G1027" s="30"/>
      <c r="H1027" s="30"/>
    </row>
    <row r="1028" spans="1:8" x14ac:dyDescent="0.25">
      <c r="A1028" s="30"/>
      <c r="B1028" s="30"/>
      <c r="C1028" s="30"/>
      <c r="D1028" s="30"/>
      <c r="E1028" s="30"/>
      <c r="F1028" s="30"/>
      <c r="G1028" s="30"/>
      <c r="H1028" s="30"/>
    </row>
    <row r="1029" spans="1:8" x14ac:dyDescent="0.25">
      <c r="A1029" s="30"/>
      <c r="B1029" s="30"/>
      <c r="C1029" s="30"/>
      <c r="D1029" s="30"/>
      <c r="E1029" s="30"/>
      <c r="F1029" s="30"/>
      <c r="G1029" s="30"/>
      <c r="H1029" s="30"/>
    </row>
    <row r="1030" spans="1:8" x14ac:dyDescent="0.25">
      <c r="A1030" s="30"/>
      <c r="B1030" s="30"/>
      <c r="C1030" s="30"/>
      <c r="D1030" s="30"/>
      <c r="E1030" s="30"/>
      <c r="F1030" s="30"/>
      <c r="G1030" s="30"/>
      <c r="H1030" s="30"/>
    </row>
    <row r="1031" spans="1:8" x14ac:dyDescent="0.25">
      <c r="A1031" s="30"/>
      <c r="B1031" s="30"/>
      <c r="C1031" s="30"/>
      <c r="D1031" s="30"/>
      <c r="E1031" s="30"/>
      <c r="F1031" s="30"/>
      <c r="G1031" s="30"/>
      <c r="H1031" s="30"/>
    </row>
    <row r="1032" spans="1:8" x14ac:dyDescent="0.25">
      <c r="A1032" s="30"/>
      <c r="B1032" s="30"/>
      <c r="C1032" s="30"/>
      <c r="D1032" s="30"/>
      <c r="E1032" s="30"/>
      <c r="F1032" s="30"/>
      <c r="G1032" s="30"/>
      <c r="H1032" s="30"/>
    </row>
    <row r="1033" spans="1:8" x14ac:dyDescent="0.25">
      <c r="A1033" s="30"/>
      <c r="B1033" s="30"/>
      <c r="C1033" s="30"/>
      <c r="D1033" s="30"/>
      <c r="E1033" s="30"/>
      <c r="F1033" s="30"/>
      <c r="G1033" s="30"/>
      <c r="H1033" s="30"/>
    </row>
    <row r="1034" spans="1:8" x14ac:dyDescent="0.25">
      <c r="A1034" s="30"/>
      <c r="B1034" s="30"/>
      <c r="C1034" s="30"/>
      <c r="D1034" s="30"/>
      <c r="E1034" s="30"/>
      <c r="F1034" s="30"/>
      <c r="G1034" s="30"/>
      <c r="H1034" s="30"/>
    </row>
    <row r="1035" spans="1:8" x14ac:dyDescent="0.25">
      <c r="A1035" s="30"/>
      <c r="B1035" s="30"/>
      <c r="C1035" s="30"/>
      <c r="D1035" s="30"/>
      <c r="E1035" s="30"/>
      <c r="F1035" s="30"/>
      <c r="G1035" s="30"/>
      <c r="H1035" s="30"/>
    </row>
    <row r="1036" spans="1:8" x14ac:dyDescent="0.25">
      <c r="A1036" s="30"/>
      <c r="B1036" s="30"/>
      <c r="C1036" s="30"/>
      <c r="D1036" s="30"/>
      <c r="E1036" s="30"/>
      <c r="F1036" s="30"/>
      <c r="G1036" s="30"/>
      <c r="H1036" s="30"/>
    </row>
    <row r="1037" spans="1:8" x14ac:dyDescent="0.25">
      <c r="A1037" s="30"/>
      <c r="B1037" s="30"/>
      <c r="C1037" s="30"/>
      <c r="D1037" s="30"/>
      <c r="E1037" s="30"/>
      <c r="F1037" s="30"/>
      <c r="G1037" s="30"/>
      <c r="H1037" s="30"/>
    </row>
    <row r="1038" spans="1:8" x14ac:dyDescent="0.25">
      <c r="A1038" s="30"/>
      <c r="B1038" s="30"/>
      <c r="C1038" s="30"/>
      <c r="D1038" s="30"/>
      <c r="E1038" s="30"/>
      <c r="F1038" s="30"/>
      <c r="G1038" s="30"/>
      <c r="H1038" s="30"/>
    </row>
    <row r="1039" spans="1:8" x14ac:dyDescent="0.25">
      <c r="A1039" s="30"/>
      <c r="B1039" s="30"/>
      <c r="C1039" s="30"/>
      <c r="D1039" s="30"/>
      <c r="E1039" s="30"/>
      <c r="F1039" s="30"/>
      <c r="G1039" s="30"/>
      <c r="H1039" s="30"/>
    </row>
    <row r="1040" spans="1:8" x14ac:dyDescent="0.25">
      <c r="A1040" s="30"/>
      <c r="B1040" s="30"/>
      <c r="C1040" s="30"/>
      <c r="D1040" s="30"/>
      <c r="E1040" s="30"/>
      <c r="F1040" s="30"/>
      <c r="G1040" s="30"/>
      <c r="H1040" s="30"/>
    </row>
    <row r="1041" spans="1:8" x14ac:dyDescent="0.25">
      <c r="A1041" s="30"/>
      <c r="B1041" s="30"/>
      <c r="C1041" s="30"/>
      <c r="D1041" s="30"/>
      <c r="E1041" s="30"/>
      <c r="F1041" s="30"/>
      <c r="G1041" s="30"/>
      <c r="H1041" s="30"/>
    </row>
    <row r="1042" spans="1:8" x14ac:dyDescent="0.25">
      <c r="A1042" s="30"/>
      <c r="B1042" s="30"/>
      <c r="C1042" s="30"/>
      <c r="D1042" s="30"/>
      <c r="E1042" s="30"/>
      <c r="F1042" s="30"/>
      <c r="G1042" s="30"/>
      <c r="H1042" s="30"/>
    </row>
    <row r="1043" spans="1:8" x14ac:dyDescent="0.25">
      <c r="A1043" s="30"/>
      <c r="B1043" s="30"/>
      <c r="C1043" s="30"/>
      <c r="D1043" s="30"/>
      <c r="E1043" s="30"/>
      <c r="F1043" s="30"/>
      <c r="G1043" s="30"/>
      <c r="H1043" s="30"/>
    </row>
    <row r="1044" spans="1:8" x14ac:dyDescent="0.25">
      <c r="A1044" s="30"/>
      <c r="B1044" s="30"/>
      <c r="C1044" s="30"/>
      <c r="D1044" s="30"/>
      <c r="E1044" s="30"/>
      <c r="F1044" s="30"/>
      <c r="G1044" s="30"/>
      <c r="H1044" s="30"/>
    </row>
    <row r="1045" spans="1:8" x14ac:dyDescent="0.25">
      <c r="A1045" s="30"/>
      <c r="B1045" s="30"/>
      <c r="C1045" s="30"/>
      <c r="D1045" s="30"/>
      <c r="E1045" s="30"/>
      <c r="F1045" s="30"/>
      <c r="G1045" s="30"/>
      <c r="H1045" s="30"/>
    </row>
    <row r="1046" spans="1:8" x14ac:dyDescent="0.25">
      <c r="A1046" s="30"/>
      <c r="B1046" s="30"/>
      <c r="C1046" s="30"/>
      <c r="D1046" s="30"/>
      <c r="E1046" s="30"/>
      <c r="F1046" s="30"/>
      <c r="G1046" s="30"/>
      <c r="H1046" s="30"/>
    </row>
    <row r="1047" spans="1:8" x14ac:dyDescent="0.25">
      <c r="A1047" s="30"/>
      <c r="B1047" s="30"/>
      <c r="C1047" s="30"/>
      <c r="D1047" s="30"/>
      <c r="E1047" s="30"/>
      <c r="F1047" s="30"/>
      <c r="G1047" s="30"/>
      <c r="H1047" s="30"/>
    </row>
    <row r="1048" spans="1:8" x14ac:dyDescent="0.25">
      <c r="A1048" s="30"/>
      <c r="B1048" s="30"/>
      <c r="C1048" s="30"/>
      <c r="D1048" s="30"/>
      <c r="E1048" s="30"/>
      <c r="F1048" s="30"/>
      <c r="G1048" s="30"/>
      <c r="H1048" s="30"/>
    </row>
    <row r="1049" spans="1:8" x14ac:dyDescent="0.25">
      <c r="A1049" s="30"/>
      <c r="B1049" s="30"/>
      <c r="C1049" s="30"/>
      <c r="D1049" s="30"/>
      <c r="E1049" s="30"/>
      <c r="F1049" s="30"/>
      <c r="G1049" s="30"/>
      <c r="H1049" s="30"/>
    </row>
    <row r="1050" spans="1:8" x14ac:dyDescent="0.25">
      <c r="A1050" s="30"/>
      <c r="B1050" s="30"/>
      <c r="C1050" s="30"/>
      <c r="D1050" s="30"/>
      <c r="E1050" s="30"/>
      <c r="F1050" s="30"/>
      <c r="G1050" s="30"/>
      <c r="H1050" s="30"/>
    </row>
    <row r="1051" spans="1:8" x14ac:dyDescent="0.25">
      <c r="A1051" s="30"/>
      <c r="B1051" s="30"/>
      <c r="C1051" s="30"/>
      <c r="D1051" s="30"/>
      <c r="E1051" s="30"/>
      <c r="F1051" s="30"/>
      <c r="G1051" s="30"/>
      <c r="H1051" s="30"/>
    </row>
    <row r="1052" spans="1:8" x14ac:dyDescent="0.25">
      <c r="A1052" s="30"/>
      <c r="B1052" s="30"/>
      <c r="C1052" s="30"/>
      <c r="D1052" s="30"/>
      <c r="E1052" s="30"/>
      <c r="F1052" s="30"/>
      <c r="G1052" s="30"/>
      <c r="H1052" s="30"/>
    </row>
    <row r="1053" spans="1:8" x14ac:dyDescent="0.25">
      <c r="A1053" s="30"/>
      <c r="B1053" s="30"/>
      <c r="C1053" s="30"/>
      <c r="D1053" s="30"/>
      <c r="E1053" s="30"/>
      <c r="F1053" s="30"/>
      <c r="G1053" s="30"/>
      <c r="H1053" s="30"/>
    </row>
    <row r="1054" spans="1:8" x14ac:dyDescent="0.25">
      <c r="A1054" s="30"/>
      <c r="B1054" s="30"/>
      <c r="C1054" s="30"/>
      <c r="D1054" s="30"/>
      <c r="E1054" s="30"/>
      <c r="F1054" s="30"/>
      <c r="G1054" s="30"/>
      <c r="H1054" s="30"/>
    </row>
    <row r="1055" spans="1:8" x14ac:dyDescent="0.25">
      <c r="A1055" s="30"/>
      <c r="B1055" s="30"/>
      <c r="C1055" s="30"/>
      <c r="D1055" s="30"/>
      <c r="E1055" s="30"/>
      <c r="F1055" s="30"/>
      <c r="G1055" s="30"/>
      <c r="H1055" s="30"/>
    </row>
    <row r="1056" spans="1:8" x14ac:dyDescent="0.25">
      <c r="A1056" s="30"/>
      <c r="B1056" s="30"/>
      <c r="C1056" s="30"/>
      <c r="D1056" s="30"/>
      <c r="E1056" s="30"/>
      <c r="F1056" s="30"/>
      <c r="G1056" s="30"/>
      <c r="H1056" s="30"/>
    </row>
    <row r="1057" spans="1:8" x14ac:dyDescent="0.25">
      <c r="A1057" s="30"/>
      <c r="B1057" s="30"/>
      <c r="C1057" s="30"/>
      <c r="D1057" s="30"/>
      <c r="E1057" s="30"/>
      <c r="F1057" s="30"/>
      <c r="G1057" s="30"/>
      <c r="H1057" s="30"/>
    </row>
    <row r="1058" spans="1:8" x14ac:dyDescent="0.25">
      <c r="A1058" s="30"/>
      <c r="B1058" s="30"/>
      <c r="C1058" s="30"/>
      <c r="D1058" s="30"/>
      <c r="E1058" s="30"/>
      <c r="F1058" s="30"/>
      <c r="G1058" s="30"/>
      <c r="H1058" s="30"/>
    </row>
    <row r="1059" spans="1:8" x14ac:dyDescent="0.25">
      <c r="A1059" s="30"/>
      <c r="B1059" s="30"/>
      <c r="C1059" s="30"/>
      <c r="D1059" s="30"/>
      <c r="E1059" s="30"/>
      <c r="F1059" s="30"/>
      <c r="G1059" s="30"/>
      <c r="H1059" s="30"/>
    </row>
    <row r="1060" spans="1:8" x14ac:dyDescent="0.25">
      <c r="A1060" s="30"/>
      <c r="B1060" s="30"/>
      <c r="C1060" s="30"/>
      <c r="D1060" s="30"/>
      <c r="E1060" s="30"/>
      <c r="F1060" s="30"/>
      <c r="G1060" s="30"/>
      <c r="H1060" s="30"/>
    </row>
    <row r="1061" spans="1:8" x14ac:dyDescent="0.25">
      <c r="A1061" s="30"/>
      <c r="B1061" s="30"/>
      <c r="C1061" s="30"/>
      <c r="D1061" s="30"/>
      <c r="E1061" s="30"/>
      <c r="F1061" s="30"/>
      <c r="G1061" s="30"/>
      <c r="H1061" s="30"/>
    </row>
    <row r="1062" spans="1:8" x14ac:dyDescent="0.25">
      <c r="A1062" s="30"/>
      <c r="B1062" s="30"/>
      <c r="C1062" s="30"/>
      <c r="D1062" s="30"/>
      <c r="E1062" s="30"/>
      <c r="F1062" s="30"/>
      <c r="G1062" s="30"/>
      <c r="H1062" s="30"/>
    </row>
    <row r="1063" spans="1:8" x14ac:dyDescent="0.25">
      <c r="A1063" s="30"/>
      <c r="B1063" s="30"/>
      <c r="C1063" s="30"/>
      <c r="D1063" s="30"/>
      <c r="E1063" s="30"/>
      <c r="F1063" s="30"/>
      <c r="G1063" s="30"/>
      <c r="H1063" s="30"/>
    </row>
    <row r="1064" spans="1:8" x14ac:dyDescent="0.25">
      <c r="A1064" s="30"/>
      <c r="B1064" s="30"/>
      <c r="C1064" s="30"/>
      <c r="D1064" s="30"/>
      <c r="E1064" s="30"/>
      <c r="F1064" s="30"/>
      <c r="G1064" s="30"/>
      <c r="H1064" s="30"/>
    </row>
    <row r="1065" spans="1:8" x14ac:dyDescent="0.25">
      <c r="A1065" s="30"/>
      <c r="B1065" s="30"/>
      <c r="C1065" s="30"/>
      <c r="D1065" s="30"/>
      <c r="E1065" s="30"/>
      <c r="F1065" s="30"/>
      <c r="G1065" s="30"/>
      <c r="H1065" s="30"/>
    </row>
    <row r="1066" spans="1:8" x14ac:dyDescent="0.25">
      <c r="A1066" s="30"/>
      <c r="B1066" s="30"/>
      <c r="C1066" s="30"/>
      <c r="D1066" s="30"/>
      <c r="E1066" s="30"/>
      <c r="F1066" s="30"/>
      <c r="G1066" s="30"/>
      <c r="H1066" s="30"/>
    </row>
    <row r="1067" spans="1:8" x14ac:dyDescent="0.25">
      <c r="A1067" s="30"/>
      <c r="B1067" s="30"/>
      <c r="C1067" s="30"/>
      <c r="D1067" s="30"/>
      <c r="E1067" s="30"/>
      <c r="F1067" s="30"/>
      <c r="G1067" s="30"/>
      <c r="H1067" s="30"/>
    </row>
    <row r="1068" spans="1:8" x14ac:dyDescent="0.25">
      <c r="A1068" s="30"/>
      <c r="B1068" s="30"/>
      <c r="C1068" s="30"/>
      <c r="D1068" s="30"/>
      <c r="E1068" s="30"/>
      <c r="F1068" s="30"/>
      <c r="G1068" s="30"/>
      <c r="H1068" s="30"/>
    </row>
    <row r="1069" spans="1:8" x14ac:dyDescent="0.25">
      <c r="A1069" s="30"/>
      <c r="B1069" s="30"/>
      <c r="C1069" s="30"/>
      <c r="D1069" s="30"/>
      <c r="E1069" s="30"/>
      <c r="F1069" s="30"/>
      <c r="G1069" s="30"/>
      <c r="H1069" s="30"/>
    </row>
    <row r="1070" spans="1:8" x14ac:dyDescent="0.25">
      <c r="A1070" s="30"/>
      <c r="B1070" s="30"/>
      <c r="C1070" s="30"/>
      <c r="D1070" s="30"/>
      <c r="E1070" s="30"/>
      <c r="F1070" s="30"/>
      <c r="G1070" s="30"/>
      <c r="H1070" s="30"/>
    </row>
    <row r="1071" spans="1:8" x14ac:dyDescent="0.25">
      <c r="A1071" s="30"/>
      <c r="B1071" s="30"/>
      <c r="C1071" s="30"/>
      <c r="D1071" s="30"/>
      <c r="E1071" s="30"/>
      <c r="F1071" s="30"/>
      <c r="G1071" s="30"/>
      <c r="H1071" s="30"/>
    </row>
    <row r="1072" spans="1:8" x14ac:dyDescent="0.25">
      <c r="A1072" s="30"/>
      <c r="B1072" s="30"/>
      <c r="C1072" s="30"/>
      <c r="D1072" s="30"/>
      <c r="E1072" s="30"/>
      <c r="F1072" s="30"/>
      <c r="G1072" s="30"/>
      <c r="H1072" s="30"/>
    </row>
    <row r="1073" spans="1:8" x14ac:dyDescent="0.25">
      <c r="A1073" s="30"/>
      <c r="B1073" s="30"/>
      <c r="C1073" s="30"/>
      <c r="D1073" s="30"/>
      <c r="E1073" s="30"/>
      <c r="F1073" s="30"/>
      <c r="G1073" s="30"/>
      <c r="H1073" s="30"/>
    </row>
    <row r="1074" spans="1:8" x14ac:dyDescent="0.25">
      <c r="A1074" s="30"/>
      <c r="B1074" s="30"/>
      <c r="C1074" s="30"/>
      <c r="D1074" s="30"/>
      <c r="E1074" s="30"/>
      <c r="F1074" s="30"/>
      <c r="G1074" s="30"/>
      <c r="H1074" s="30"/>
    </row>
    <row r="1075" spans="1:8" x14ac:dyDescent="0.25">
      <c r="A1075" s="30"/>
      <c r="B1075" s="30"/>
      <c r="C1075" s="30"/>
      <c r="D1075" s="30"/>
      <c r="E1075" s="30"/>
      <c r="F1075" s="30"/>
      <c r="G1075" s="30"/>
      <c r="H1075" s="30"/>
    </row>
    <row r="1076" spans="1:8" x14ac:dyDescent="0.25">
      <c r="A1076" s="30"/>
      <c r="B1076" s="30"/>
      <c r="C1076" s="30"/>
      <c r="D1076" s="30"/>
      <c r="E1076" s="30"/>
      <c r="F1076" s="30"/>
      <c r="G1076" s="30"/>
      <c r="H1076" s="30"/>
    </row>
    <row r="1077" spans="1:8" x14ac:dyDescent="0.25">
      <c r="A1077" s="30"/>
      <c r="B1077" s="30"/>
      <c r="C1077" s="30"/>
      <c r="D1077" s="30"/>
      <c r="E1077" s="30"/>
      <c r="F1077" s="30"/>
      <c r="G1077" s="30"/>
      <c r="H1077" s="30"/>
    </row>
    <row r="1078" spans="1:8" x14ac:dyDescent="0.25">
      <c r="A1078" s="30"/>
      <c r="B1078" s="30"/>
      <c r="C1078" s="30"/>
      <c r="D1078" s="30"/>
      <c r="E1078" s="30"/>
      <c r="F1078" s="30"/>
      <c r="G1078" s="30"/>
      <c r="H1078" s="30"/>
    </row>
    <row r="1079" spans="1:8" x14ac:dyDescent="0.25">
      <c r="A1079" s="30"/>
      <c r="B1079" s="30"/>
      <c r="C1079" s="30"/>
      <c r="D1079" s="30"/>
      <c r="E1079" s="30"/>
      <c r="F1079" s="30"/>
      <c r="G1079" s="30"/>
      <c r="H1079" s="30"/>
    </row>
    <row r="1080" spans="1:8" x14ac:dyDescent="0.25">
      <c r="A1080" s="30"/>
      <c r="B1080" s="30"/>
      <c r="C1080" s="30"/>
      <c r="D1080" s="30"/>
      <c r="E1080" s="30"/>
      <c r="F1080" s="30"/>
      <c r="G1080" s="30"/>
      <c r="H1080" s="30"/>
    </row>
    <row r="1081" spans="1:8" x14ac:dyDescent="0.25">
      <c r="A1081" s="30"/>
      <c r="B1081" s="30"/>
      <c r="C1081" s="30"/>
      <c r="D1081" s="30"/>
      <c r="E1081" s="30"/>
      <c r="F1081" s="30"/>
      <c r="G1081" s="30"/>
      <c r="H1081" s="30"/>
    </row>
    <row r="1082" spans="1:8" x14ac:dyDescent="0.25">
      <c r="A1082" s="30"/>
      <c r="B1082" s="30"/>
      <c r="C1082" s="30"/>
      <c r="D1082" s="30"/>
      <c r="E1082" s="30"/>
      <c r="F1082" s="30"/>
      <c r="G1082" s="30"/>
      <c r="H1082" s="30"/>
    </row>
    <row r="1083" spans="1:8" x14ac:dyDescent="0.25">
      <c r="A1083" s="30"/>
      <c r="B1083" s="30"/>
      <c r="C1083" s="30"/>
      <c r="D1083" s="30"/>
      <c r="E1083" s="30"/>
      <c r="F1083" s="30"/>
      <c r="G1083" s="30"/>
      <c r="H1083" s="30"/>
    </row>
    <row r="1084" spans="1:8" x14ac:dyDescent="0.25">
      <c r="A1084" s="30"/>
      <c r="B1084" s="30"/>
      <c r="C1084" s="30"/>
      <c r="D1084" s="30"/>
      <c r="E1084" s="30"/>
      <c r="F1084" s="30"/>
      <c r="G1084" s="30"/>
      <c r="H1084" s="30"/>
    </row>
  </sheetData>
  <sortState ref="L26:L36">
    <sortCondition ref="L26"/>
  </sortState>
  <mergeCells count="135">
    <mergeCell ref="A181:F181"/>
    <mergeCell ref="A194:F194"/>
    <mergeCell ref="A72:F72"/>
    <mergeCell ref="C79:D79"/>
    <mergeCell ref="C80:D80"/>
    <mergeCell ref="C81:D81"/>
    <mergeCell ref="C82:D82"/>
    <mergeCell ref="C83:D83"/>
    <mergeCell ref="A89:F89"/>
    <mergeCell ref="C97:D97"/>
    <mergeCell ref="C98:D98"/>
    <mergeCell ref="C193:D193"/>
    <mergeCell ref="C185:D185"/>
    <mergeCell ref="E185:F185"/>
    <mergeCell ref="C188:D188"/>
    <mergeCell ref="C190:D190"/>
    <mergeCell ref="A183:E183"/>
    <mergeCell ref="C191:D191"/>
    <mergeCell ref="C192:D192"/>
    <mergeCell ref="C189:D189"/>
    <mergeCell ref="E184:F184"/>
    <mergeCell ref="C179:D179"/>
    <mergeCell ref="C180:D180"/>
    <mergeCell ref="C177:D177"/>
    <mergeCell ref="E41:F41"/>
    <mergeCell ref="C33:D33"/>
    <mergeCell ref="C34:D34"/>
    <mergeCell ref="C35:D35"/>
    <mergeCell ref="J163:J164"/>
    <mergeCell ref="E92:F92"/>
    <mergeCell ref="C93:D93"/>
    <mergeCell ref="E93:F93"/>
    <mergeCell ref="E158:F158"/>
    <mergeCell ref="C159:D159"/>
    <mergeCell ref="C137:D137"/>
    <mergeCell ref="E137:F137"/>
    <mergeCell ref="E136:F136"/>
    <mergeCell ref="C99:D99"/>
    <mergeCell ref="C100:D100"/>
    <mergeCell ref="C101:D101"/>
    <mergeCell ref="C107:D107"/>
    <mergeCell ref="C108:D108"/>
    <mergeCell ref="C109:D109"/>
    <mergeCell ref="C110:D110"/>
    <mergeCell ref="C119:D119"/>
    <mergeCell ref="C120:D120"/>
    <mergeCell ref="C121:D121"/>
    <mergeCell ref="C122:D122"/>
    <mergeCell ref="A7:H7"/>
    <mergeCell ref="E8:F8"/>
    <mergeCell ref="C9:D9"/>
    <mergeCell ref="E9:F9"/>
    <mergeCell ref="C12:D12"/>
    <mergeCell ref="C13:D13"/>
    <mergeCell ref="E24:F24"/>
    <mergeCell ref="C15:D15"/>
    <mergeCell ref="C14:D14"/>
    <mergeCell ref="E23:F23"/>
    <mergeCell ref="C24:D24"/>
    <mergeCell ref="C16:D16"/>
    <mergeCell ref="C17:D17"/>
    <mergeCell ref="C18:D18"/>
    <mergeCell ref="C19:D19"/>
    <mergeCell ref="C20:D20"/>
    <mergeCell ref="A21:F21"/>
    <mergeCell ref="C36:D36"/>
    <mergeCell ref="C27:D27"/>
    <mergeCell ref="E40:F40"/>
    <mergeCell ref="C28:D28"/>
    <mergeCell ref="C48:D48"/>
    <mergeCell ref="C37:D37"/>
    <mergeCell ref="A38:F38"/>
    <mergeCell ref="C61:D61"/>
    <mergeCell ref="C163:D163"/>
    <mergeCell ref="C162:D162"/>
    <mergeCell ref="C130:D130"/>
    <mergeCell ref="C152:D152"/>
    <mergeCell ref="C29:D29"/>
    <mergeCell ref="C30:D30"/>
    <mergeCell ref="C44:D44"/>
    <mergeCell ref="C31:D31"/>
    <mergeCell ref="C45:D45"/>
    <mergeCell ref="C32:D32"/>
    <mergeCell ref="C41:D41"/>
    <mergeCell ref="C46:D46"/>
    <mergeCell ref="C51:D51"/>
    <mergeCell ref="E56:F56"/>
    <mergeCell ref="C73:D73"/>
    <mergeCell ref="A91:E91"/>
    <mergeCell ref="C47:D47"/>
    <mergeCell ref="C49:D49"/>
    <mergeCell ref="C118:D118"/>
    <mergeCell ref="C131:D131"/>
    <mergeCell ref="C153:D153"/>
    <mergeCell ref="C151:D151"/>
    <mergeCell ref="C140:D140"/>
    <mergeCell ref="C129:D129"/>
    <mergeCell ref="C50:D50"/>
    <mergeCell ref="A54:H54"/>
    <mergeCell ref="C78:D78"/>
    <mergeCell ref="C96:D96"/>
    <mergeCell ref="E55:F55"/>
    <mergeCell ref="E74:F74"/>
    <mergeCell ref="C56:D56"/>
    <mergeCell ref="E75:F75"/>
    <mergeCell ref="C52:D52"/>
    <mergeCell ref="A111:F111"/>
    <mergeCell ref="A113:E113"/>
    <mergeCell ref="E114:F114"/>
    <mergeCell ref="C75:D75"/>
    <mergeCell ref="C123:D123"/>
    <mergeCell ref="C141:D141"/>
    <mergeCell ref="C142:D142"/>
    <mergeCell ref="C178:D178"/>
    <mergeCell ref="C115:D115"/>
    <mergeCell ref="C167:D167"/>
    <mergeCell ref="A157:E157"/>
    <mergeCell ref="A170:E170"/>
    <mergeCell ref="C166:D166"/>
    <mergeCell ref="C165:D165"/>
    <mergeCell ref="E159:F159"/>
    <mergeCell ref="E115:F115"/>
    <mergeCell ref="C175:D175"/>
    <mergeCell ref="A135:E135"/>
    <mergeCell ref="C176:D176"/>
    <mergeCell ref="C144:D144"/>
    <mergeCell ref="C145:D145"/>
    <mergeCell ref="A155:F155"/>
    <mergeCell ref="A133:F133"/>
    <mergeCell ref="A168:F168"/>
    <mergeCell ref="C164:D164"/>
    <mergeCell ref="E171:F171"/>
    <mergeCell ref="C172:D172"/>
    <mergeCell ref="E172:F172"/>
    <mergeCell ref="C143:D143"/>
  </mergeCells>
  <phoneticPr fontId="0" type="noConversion"/>
  <pageMargins left="0.7" right="0.7" top="0.75" bottom="0.75" header="0.3" footer="0.3"/>
  <pageSetup paperSize="9" scale="75" orientation="portrait" r:id="rId1"/>
  <rowBreaks count="2" manualBreakCount="2">
    <brk id="73" max="8" man="1"/>
    <brk id="134" max="8" man="1"/>
  </rowBreaks>
  <ignoredErrors>
    <ignoredError sqref="F14:F16 F19:F20 F27:F28 F30:F33 F36 F47" formulaRange="1"/>
    <ignoredError sqref="G33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6"/>
  <sheetViews>
    <sheetView topLeftCell="A46" workbookViewId="0">
      <selection activeCell="F82" sqref="F82"/>
    </sheetView>
  </sheetViews>
  <sheetFormatPr defaultColWidth="9.21875" defaultRowHeight="13.2" x14ac:dyDescent="0.25"/>
  <cols>
    <col min="1" max="1" width="5.44140625" style="331" customWidth="1"/>
    <col min="2" max="2" width="7.77734375" style="296" customWidth="1"/>
    <col min="3" max="3" width="82.5546875" style="331" customWidth="1"/>
    <col min="4" max="4" width="19.21875" style="302" bestFit="1" customWidth="1"/>
    <col min="5" max="5" width="15.21875" style="302" customWidth="1"/>
    <col min="6" max="6" width="13" style="302" customWidth="1"/>
    <col min="7" max="7" width="16.21875" style="302" customWidth="1"/>
    <col min="8" max="16384" width="9.21875" style="331"/>
  </cols>
  <sheetData>
    <row r="1" spans="2:7" x14ac:dyDescent="0.25">
      <c r="B1" s="331"/>
    </row>
    <row r="2" spans="2:7" x14ac:dyDescent="0.25">
      <c r="B2" s="332" t="s">
        <v>152</v>
      </c>
      <c r="C2" s="297"/>
      <c r="D2" s="337"/>
      <c r="E2" s="331"/>
      <c r="F2" s="331"/>
      <c r="G2" s="331"/>
    </row>
    <row r="3" spans="2:7" x14ac:dyDescent="0.25">
      <c r="B3" s="291" t="s">
        <v>256</v>
      </c>
      <c r="C3" s="294" t="s">
        <v>257</v>
      </c>
      <c r="D3" s="336" t="s">
        <v>322</v>
      </c>
      <c r="E3" s="331"/>
      <c r="F3" s="331"/>
      <c r="G3" s="331"/>
    </row>
    <row r="4" spans="2:7" x14ac:dyDescent="0.25">
      <c r="B4" s="300">
        <v>1</v>
      </c>
      <c r="C4" s="294" t="s">
        <v>97</v>
      </c>
      <c r="D4" s="333">
        <v>8</v>
      </c>
      <c r="E4" s="331"/>
      <c r="F4" s="331"/>
      <c r="G4" s="331"/>
    </row>
    <row r="5" spans="2:7" x14ac:dyDescent="0.25">
      <c r="B5" s="299"/>
      <c r="C5" s="295" t="s">
        <v>76</v>
      </c>
      <c r="D5" s="334">
        <v>1</v>
      </c>
      <c r="E5" s="331"/>
      <c r="F5" s="331"/>
      <c r="G5" s="331"/>
    </row>
    <row r="6" spans="2:7" x14ac:dyDescent="0.25">
      <c r="B6" s="299"/>
      <c r="C6" s="295" t="s">
        <v>77</v>
      </c>
      <c r="D6" s="334">
        <v>2</v>
      </c>
      <c r="E6" s="331"/>
      <c r="F6" s="331"/>
      <c r="G6" s="331"/>
    </row>
    <row r="7" spans="2:7" x14ac:dyDescent="0.25">
      <c r="B7" s="299"/>
      <c r="C7" s="295" t="s">
        <v>78</v>
      </c>
      <c r="D7" s="334">
        <v>3</v>
      </c>
      <c r="E7" s="331"/>
      <c r="F7" s="331"/>
      <c r="G7" s="331"/>
    </row>
    <row r="8" spans="2:7" x14ac:dyDescent="0.25">
      <c r="B8" s="299"/>
      <c r="C8" s="295" t="s">
        <v>79</v>
      </c>
      <c r="D8" s="334">
        <v>4</v>
      </c>
      <c r="E8" s="331"/>
      <c r="F8" s="331"/>
      <c r="G8" s="331"/>
    </row>
    <row r="9" spans="2:7" x14ac:dyDescent="0.25">
      <c r="B9" s="299"/>
      <c r="C9" s="295" t="s">
        <v>81</v>
      </c>
      <c r="D9" s="334">
        <v>3</v>
      </c>
      <c r="E9" s="331"/>
      <c r="F9" s="331"/>
      <c r="G9" s="331"/>
    </row>
    <row r="10" spans="2:7" x14ac:dyDescent="0.25">
      <c r="B10" s="299"/>
      <c r="C10" s="295" t="s">
        <v>82</v>
      </c>
      <c r="D10" s="334">
        <v>1</v>
      </c>
      <c r="E10" s="331"/>
      <c r="F10" s="331"/>
      <c r="G10" s="331"/>
    </row>
    <row r="11" spans="2:7" x14ac:dyDescent="0.25">
      <c r="B11" s="299"/>
      <c r="C11" s="295" t="s">
        <v>86</v>
      </c>
      <c r="D11" s="334">
        <v>3</v>
      </c>
      <c r="E11" s="331"/>
      <c r="F11" s="331"/>
      <c r="G11" s="331"/>
    </row>
    <row r="12" spans="2:7" x14ac:dyDescent="0.25">
      <c r="B12" s="299"/>
      <c r="C12" s="292" t="s">
        <v>293</v>
      </c>
      <c r="D12" s="334">
        <v>5</v>
      </c>
      <c r="E12" s="331"/>
      <c r="F12" s="331"/>
      <c r="G12" s="331"/>
    </row>
    <row r="13" spans="2:7" x14ac:dyDescent="0.25">
      <c r="B13" s="300" t="s">
        <v>268</v>
      </c>
      <c r="C13" s="293"/>
      <c r="D13" s="333">
        <v>30</v>
      </c>
      <c r="E13" s="331"/>
      <c r="F13" s="331"/>
      <c r="G13" s="331"/>
    </row>
    <row r="14" spans="2:7" x14ac:dyDescent="0.25">
      <c r="B14" s="300">
        <v>2</v>
      </c>
      <c r="C14" s="294" t="s">
        <v>97</v>
      </c>
      <c r="D14" s="338">
        <v>4</v>
      </c>
      <c r="E14" s="331"/>
      <c r="F14" s="331"/>
      <c r="G14" s="331"/>
    </row>
    <row r="15" spans="2:7" x14ac:dyDescent="0.25">
      <c r="B15" s="299"/>
      <c r="C15" s="295" t="s">
        <v>98</v>
      </c>
      <c r="D15" s="339">
        <v>2</v>
      </c>
      <c r="E15" s="331"/>
      <c r="F15" s="331"/>
      <c r="G15" s="331"/>
    </row>
    <row r="16" spans="2:7" x14ac:dyDescent="0.25">
      <c r="B16" s="299"/>
      <c r="C16" s="295" t="s">
        <v>82</v>
      </c>
      <c r="D16" s="339">
        <v>2</v>
      </c>
      <c r="E16" s="331"/>
      <c r="F16" s="331"/>
      <c r="G16" s="331"/>
    </row>
    <row r="17" spans="2:7" x14ac:dyDescent="0.25">
      <c r="B17" s="299"/>
      <c r="C17" s="295" t="s">
        <v>109</v>
      </c>
      <c r="D17" s="339">
        <v>3</v>
      </c>
      <c r="E17" s="331"/>
      <c r="F17" s="331"/>
      <c r="G17" s="331"/>
    </row>
    <row r="18" spans="2:7" x14ac:dyDescent="0.25">
      <c r="B18" s="299"/>
      <c r="C18" s="295" t="s">
        <v>99</v>
      </c>
      <c r="D18" s="339">
        <v>3</v>
      </c>
      <c r="E18" s="331"/>
      <c r="F18" s="331"/>
      <c r="G18" s="331"/>
    </row>
    <row r="19" spans="2:7" x14ac:dyDescent="0.25">
      <c r="B19" s="299"/>
      <c r="C19" s="295" t="s">
        <v>84</v>
      </c>
      <c r="D19" s="339">
        <v>2</v>
      </c>
      <c r="E19" s="331"/>
      <c r="F19" s="331"/>
      <c r="G19" s="331"/>
    </row>
    <row r="20" spans="2:7" x14ac:dyDescent="0.25">
      <c r="B20" s="299"/>
      <c r="C20" s="295" t="s">
        <v>87</v>
      </c>
      <c r="D20" s="339">
        <v>4</v>
      </c>
      <c r="E20" s="331"/>
      <c r="F20" s="331"/>
      <c r="G20" s="331"/>
    </row>
    <row r="21" spans="2:7" x14ac:dyDescent="0.25">
      <c r="B21" s="299"/>
      <c r="C21" s="295" t="s">
        <v>88</v>
      </c>
      <c r="D21" s="339">
        <v>1</v>
      </c>
      <c r="E21" s="331"/>
      <c r="F21" s="331"/>
      <c r="G21" s="331"/>
    </row>
    <row r="22" spans="2:7" x14ac:dyDescent="0.25">
      <c r="B22" s="299"/>
      <c r="C22" s="292" t="s">
        <v>275</v>
      </c>
      <c r="D22" s="339">
        <v>1</v>
      </c>
      <c r="E22" s="331"/>
      <c r="F22" s="331"/>
      <c r="G22" s="331"/>
    </row>
    <row r="23" spans="2:7" x14ac:dyDescent="0.25">
      <c r="B23" s="299"/>
      <c r="C23" s="292" t="s">
        <v>282</v>
      </c>
      <c r="D23" s="339">
        <v>2</v>
      </c>
      <c r="E23" s="331"/>
      <c r="F23" s="331"/>
      <c r="G23" s="331"/>
    </row>
    <row r="24" spans="2:7" x14ac:dyDescent="0.25">
      <c r="B24" s="299"/>
      <c r="C24" s="292" t="s">
        <v>320</v>
      </c>
      <c r="D24" s="339">
        <v>6</v>
      </c>
      <c r="E24" s="331"/>
      <c r="F24" s="331"/>
      <c r="G24" s="331"/>
    </row>
    <row r="25" spans="2:7" x14ac:dyDescent="0.25">
      <c r="B25" s="300" t="s">
        <v>269</v>
      </c>
      <c r="C25" s="293"/>
      <c r="D25" s="333">
        <v>30</v>
      </c>
      <c r="E25" s="331"/>
      <c r="F25" s="331"/>
      <c r="G25" s="331"/>
    </row>
    <row r="26" spans="2:7" x14ac:dyDescent="0.25">
      <c r="B26" s="300">
        <v>3</v>
      </c>
      <c r="C26" s="294" t="s">
        <v>74</v>
      </c>
      <c r="D26" s="333">
        <v>1</v>
      </c>
      <c r="E26" s="331"/>
      <c r="F26" s="331"/>
      <c r="G26" s="331"/>
    </row>
    <row r="27" spans="2:7" x14ac:dyDescent="0.25">
      <c r="B27" s="299"/>
      <c r="C27" s="295" t="s">
        <v>175</v>
      </c>
      <c r="D27" s="334">
        <v>2</v>
      </c>
      <c r="E27" s="331"/>
      <c r="F27" s="331"/>
      <c r="G27" s="331"/>
    </row>
    <row r="28" spans="2:7" x14ac:dyDescent="0.25">
      <c r="B28" s="299"/>
      <c r="C28" s="295" t="s">
        <v>73</v>
      </c>
      <c r="D28" s="334">
        <v>0</v>
      </c>
      <c r="E28" s="331"/>
      <c r="F28" s="331"/>
      <c r="G28" s="331"/>
    </row>
    <row r="29" spans="2:7" x14ac:dyDescent="0.25">
      <c r="B29" s="299"/>
      <c r="C29" s="295" t="s">
        <v>80</v>
      </c>
      <c r="D29" s="334">
        <v>4</v>
      </c>
      <c r="E29" s="331"/>
      <c r="F29" s="331"/>
      <c r="G29" s="331"/>
    </row>
    <row r="30" spans="2:7" x14ac:dyDescent="0.25">
      <c r="B30" s="299"/>
      <c r="C30" s="295" t="s">
        <v>83</v>
      </c>
      <c r="D30" s="334">
        <v>6</v>
      </c>
      <c r="E30" s="331"/>
      <c r="F30" s="331"/>
      <c r="G30" s="331"/>
    </row>
    <row r="31" spans="2:7" x14ac:dyDescent="0.25">
      <c r="B31" s="299"/>
      <c r="C31" s="295" t="s">
        <v>84</v>
      </c>
      <c r="D31" s="334">
        <v>4</v>
      </c>
      <c r="E31" s="331"/>
      <c r="F31" s="331"/>
      <c r="G31" s="331"/>
    </row>
    <row r="32" spans="2:7" x14ac:dyDescent="0.25">
      <c r="B32" s="299"/>
      <c r="C32" s="295" t="s">
        <v>107</v>
      </c>
      <c r="D32" s="334">
        <v>6</v>
      </c>
      <c r="E32" s="331"/>
      <c r="F32" s="331"/>
      <c r="G32" s="331"/>
    </row>
    <row r="33" spans="2:7" x14ac:dyDescent="0.25">
      <c r="B33" s="299"/>
      <c r="C33" s="292" t="s">
        <v>331</v>
      </c>
      <c r="D33" s="334">
        <v>3</v>
      </c>
      <c r="E33" s="331"/>
      <c r="F33" s="331"/>
      <c r="G33" s="331"/>
    </row>
    <row r="34" spans="2:7" x14ac:dyDescent="0.25">
      <c r="B34" s="299"/>
      <c r="C34" s="292" t="s">
        <v>321</v>
      </c>
      <c r="D34" s="334">
        <v>4</v>
      </c>
      <c r="E34" s="331"/>
      <c r="F34" s="331"/>
      <c r="G34" s="331"/>
    </row>
    <row r="35" spans="2:7" x14ac:dyDescent="0.25">
      <c r="B35" s="300" t="s">
        <v>270</v>
      </c>
      <c r="C35" s="293"/>
      <c r="D35" s="333">
        <v>30</v>
      </c>
      <c r="E35" s="331"/>
      <c r="F35" s="331"/>
      <c r="G35" s="331"/>
    </row>
    <row r="36" spans="2:7" x14ac:dyDescent="0.25">
      <c r="B36" s="300">
        <v>4</v>
      </c>
      <c r="C36" s="294" t="s">
        <v>175</v>
      </c>
      <c r="D36" s="333">
        <v>1</v>
      </c>
      <c r="E36" s="331"/>
      <c r="F36" s="331"/>
      <c r="G36" s="331"/>
    </row>
    <row r="37" spans="2:7" x14ac:dyDescent="0.25">
      <c r="B37" s="299"/>
      <c r="C37" s="295" t="s">
        <v>73</v>
      </c>
      <c r="D37" s="334">
        <v>0</v>
      </c>
      <c r="E37" s="331"/>
      <c r="F37" s="331"/>
      <c r="G37" s="331"/>
    </row>
    <row r="38" spans="2:7" x14ac:dyDescent="0.25">
      <c r="B38" s="299"/>
      <c r="C38" s="295" t="s">
        <v>83</v>
      </c>
      <c r="D38" s="334">
        <v>4</v>
      </c>
      <c r="E38" s="331"/>
      <c r="F38" s="331"/>
      <c r="G38" s="331"/>
    </row>
    <row r="39" spans="2:7" x14ac:dyDescent="0.25">
      <c r="B39" s="299"/>
      <c r="C39" s="295" t="s">
        <v>84</v>
      </c>
      <c r="D39" s="334">
        <v>4</v>
      </c>
      <c r="E39" s="331"/>
      <c r="F39" s="331"/>
      <c r="G39" s="331"/>
    </row>
    <row r="40" spans="2:7" x14ac:dyDescent="0.25">
      <c r="B40" s="299"/>
      <c r="C40" s="295" t="s">
        <v>85</v>
      </c>
      <c r="D40" s="334">
        <v>4</v>
      </c>
      <c r="E40" s="331"/>
      <c r="F40" s="331"/>
      <c r="G40" s="331"/>
    </row>
    <row r="41" spans="2:7" x14ac:dyDescent="0.25">
      <c r="B41" s="299"/>
      <c r="C41" s="295" t="s">
        <v>194</v>
      </c>
      <c r="D41" s="334">
        <v>1</v>
      </c>
      <c r="E41" s="331"/>
      <c r="F41" s="331"/>
      <c r="G41" s="331"/>
    </row>
    <row r="42" spans="2:7" x14ac:dyDescent="0.25">
      <c r="B42" s="299"/>
      <c r="C42" s="295" t="s">
        <v>91</v>
      </c>
      <c r="D42" s="334">
        <v>1</v>
      </c>
      <c r="E42" s="331"/>
      <c r="F42" s="331"/>
      <c r="G42" s="331"/>
    </row>
    <row r="43" spans="2:7" x14ac:dyDescent="0.25">
      <c r="B43" s="299"/>
      <c r="C43" s="295" t="s">
        <v>112</v>
      </c>
      <c r="D43" s="334">
        <v>3</v>
      </c>
      <c r="E43" s="331"/>
      <c r="F43" s="331"/>
      <c r="G43" s="331"/>
    </row>
    <row r="44" spans="2:7" x14ac:dyDescent="0.25">
      <c r="B44" s="299"/>
      <c r="C44" s="292" t="s">
        <v>220</v>
      </c>
      <c r="D44" s="334">
        <v>2</v>
      </c>
      <c r="E44" s="331"/>
      <c r="F44" s="331"/>
      <c r="G44" s="331"/>
    </row>
    <row r="45" spans="2:7" x14ac:dyDescent="0.25">
      <c r="B45" s="299"/>
      <c r="C45" s="292" t="s">
        <v>280</v>
      </c>
      <c r="D45" s="334">
        <v>2</v>
      </c>
      <c r="E45" s="331"/>
      <c r="F45" s="331"/>
      <c r="G45" s="331"/>
    </row>
    <row r="46" spans="2:7" x14ac:dyDescent="0.25">
      <c r="B46" s="299"/>
      <c r="C46" s="292" t="s">
        <v>285</v>
      </c>
      <c r="D46" s="334">
        <v>3</v>
      </c>
      <c r="E46" s="331"/>
      <c r="F46" s="331"/>
      <c r="G46" s="331"/>
    </row>
    <row r="47" spans="2:7" x14ac:dyDescent="0.25">
      <c r="B47" s="299"/>
      <c r="C47" s="292" t="s">
        <v>289</v>
      </c>
      <c r="D47" s="334">
        <v>3</v>
      </c>
      <c r="E47" s="331"/>
      <c r="F47" s="331"/>
      <c r="G47" s="331"/>
    </row>
    <row r="48" spans="2:7" x14ac:dyDescent="0.25">
      <c r="B48" s="299"/>
      <c r="C48" s="292" t="s">
        <v>297</v>
      </c>
      <c r="D48" s="334">
        <v>2</v>
      </c>
      <c r="E48" s="331"/>
      <c r="F48" s="331"/>
      <c r="G48" s="331"/>
    </row>
    <row r="49" spans="2:7" x14ac:dyDescent="0.25">
      <c r="B49" s="300" t="s">
        <v>271</v>
      </c>
      <c r="C49" s="293"/>
      <c r="D49" s="333">
        <v>30</v>
      </c>
      <c r="E49" s="331"/>
      <c r="F49" s="331"/>
      <c r="G49" s="331"/>
    </row>
    <row r="50" spans="2:7" x14ac:dyDescent="0.25">
      <c r="B50" s="300">
        <v>5</v>
      </c>
      <c r="C50" s="294" t="s">
        <v>267</v>
      </c>
      <c r="D50" s="333">
        <v>1</v>
      </c>
      <c r="E50" s="331"/>
      <c r="F50" s="331"/>
      <c r="G50" s="331"/>
    </row>
    <row r="51" spans="2:7" x14ac:dyDescent="0.25">
      <c r="B51" s="299"/>
      <c r="C51" s="295" t="s">
        <v>259</v>
      </c>
      <c r="D51" s="334">
        <v>3</v>
      </c>
      <c r="E51" s="331"/>
      <c r="F51" s="331"/>
      <c r="G51" s="331"/>
    </row>
    <row r="52" spans="2:7" x14ac:dyDescent="0.25">
      <c r="B52" s="299"/>
      <c r="C52" s="295" t="s">
        <v>260</v>
      </c>
      <c r="D52" s="334">
        <v>4</v>
      </c>
      <c r="E52" s="331"/>
      <c r="F52" s="331"/>
      <c r="G52" s="331"/>
    </row>
    <row r="53" spans="2:7" x14ac:dyDescent="0.25">
      <c r="B53" s="299"/>
      <c r="C53" s="295" t="s">
        <v>263</v>
      </c>
      <c r="D53" s="334">
        <v>3</v>
      </c>
      <c r="E53" s="331"/>
      <c r="F53" s="331"/>
      <c r="G53" s="331"/>
    </row>
    <row r="54" spans="2:7" x14ac:dyDescent="0.25">
      <c r="B54" s="299"/>
      <c r="C54" s="295" t="s">
        <v>265</v>
      </c>
      <c r="D54" s="334">
        <v>5</v>
      </c>
      <c r="E54" s="331"/>
      <c r="F54" s="331"/>
      <c r="G54" s="331"/>
    </row>
    <row r="55" spans="2:7" x14ac:dyDescent="0.25">
      <c r="B55" s="299"/>
      <c r="C55" s="295" t="s">
        <v>266</v>
      </c>
      <c r="D55" s="334">
        <v>3</v>
      </c>
      <c r="E55" s="331"/>
      <c r="F55" s="331"/>
      <c r="G55" s="331"/>
    </row>
    <row r="56" spans="2:7" x14ac:dyDescent="0.25">
      <c r="B56" s="299"/>
      <c r="C56" s="292" t="s">
        <v>220</v>
      </c>
      <c r="D56" s="334">
        <v>2</v>
      </c>
      <c r="E56" s="331"/>
      <c r="F56" s="331"/>
      <c r="G56" s="331"/>
    </row>
    <row r="57" spans="2:7" x14ac:dyDescent="0.25">
      <c r="B57" s="299"/>
      <c r="C57" s="292" t="s">
        <v>276</v>
      </c>
      <c r="D57" s="334">
        <v>2</v>
      </c>
      <c r="E57" s="331"/>
      <c r="F57" s="331"/>
      <c r="G57" s="331"/>
    </row>
    <row r="58" spans="2:7" x14ac:dyDescent="0.25">
      <c r="B58" s="299"/>
      <c r="C58" s="292" t="s">
        <v>277</v>
      </c>
      <c r="D58" s="334">
        <v>2</v>
      </c>
      <c r="E58" s="331"/>
      <c r="F58" s="331"/>
      <c r="G58" s="331"/>
    </row>
    <row r="59" spans="2:7" x14ac:dyDescent="0.25">
      <c r="B59" s="299"/>
      <c r="C59" s="292" t="s">
        <v>281</v>
      </c>
      <c r="D59" s="334">
        <v>3</v>
      </c>
      <c r="E59" s="331"/>
      <c r="F59" s="331"/>
      <c r="G59" s="331"/>
    </row>
    <row r="60" spans="2:7" x14ac:dyDescent="0.25">
      <c r="B60" s="299"/>
      <c r="C60" s="292" t="s">
        <v>290</v>
      </c>
      <c r="D60" s="334">
        <v>2</v>
      </c>
      <c r="E60" s="331"/>
      <c r="F60" s="331"/>
      <c r="G60" s="331"/>
    </row>
    <row r="61" spans="2:7" x14ac:dyDescent="0.25">
      <c r="B61" s="300" t="s">
        <v>272</v>
      </c>
      <c r="C61" s="293"/>
      <c r="D61" s="333">
        <v>30</v>
      </c>
      <c r="E61" s="331"/>
      <c r="F61" s="331"/>
      <c r="G61" s="331"/>
    </row>
    <row r="62" spans="2:7" x14ac:dyDescent="0.25">
      <c r="B62" s="300">
        <v>6</v>
      </c>
      <c r="C62" s="294" t="s">
        <v>267</v>
      </c>
      <c r="D62" s="333">
        <v>1</v>
      </c>
      <c r="E62" s="331"/>
      <c r="F62" s="331"/>
      <c r="G62" s="331"/>
    </row>
    <row r="63" spans="2:7" x14ac:dyDescent="0.25">
      <c r="B63" s="299"/>
      <c r="C63" s="295" t="s">
        <v>113</v>
      </c>
      <c r="D63" s="334">
        <v>2</v>
      </c>
      <c r="E63" s="331"/>
      <c r="F63" s="331"/>
      <c r="G63" s="331"/>
    </row>
    <row r="64" spans="2:7" x14ac:dyDescent="0.25">
      <c r="B64" s="299"/>
      <c r="C64" s="295" t="s">
        <v>261</v>
      </c>
      <c r="D64" s="334">
        <v>2</v>
      </c>
      <c r="E64" s="331"/>
      <c r="F64" s="331"/>
      <c r="G64" s="331"/>
    </row>
    <row r="65" spans="2:7" x14ac:dyDescent="0.25">
      <c r="B65" s="299"/>
      <c r="C65" s="295" t="s">
        <v>262</v>
      </c>
      <c r="D65" s="334">
        <v>2</v>
      </c>
      <c r="E65" s="331"/>
      <c r="F65" s="331"/>
      <c r="G65" s="331"/>
    </row>
    <row r="66" spans="2:7" x14ac:dyDescent="0.25">
      <c r="B66" s="299"/>
      <c r="C66" s="295" t="s">
        <v>264</v>
      </c>
      <c r="D66" s="334">
        <v>2</v>
      </c>
      <c r="E66" s="331"/>
      <c r="F66" s="331"/>
      <c r="G66" s="331"/>
    </row>
    <row r="67" spans="2:7" x14ac:dyDescent="0.25">
      <c r="B67" s="299"/>
      <c r="C67" s="295" t="s">
        <v>132</v>
      </c>
      <c r="D67" s="334">
        <v>3</v>
      </c>
      <c r="E67" s="331"/>
      <c r="F67" s="331"/>
      <c r="G67" s="331"/>
    </row>
    <row r="68" spans="2:7" x14ac:dyDescent="0.25">
      <c r="B68" s="299"/>
      <c r="C68" s="295" t="s">
        <v>133</v>
      </c>
      <c r="D68" s="334">
        <v>2</v>
      </c>
      <c r="E68" s="331"/>
      <c r="F68" s="331"/>
      <c r="G68" s="331"/>
    </row>
    <row r="69" spans="2:7" x14ac:dyDescent="0.25">
      <c r="B69" s="299"/>
      <c r="C69" s="295" t="s">
        <v>94</v>
      </c>
      <c r="D69" s="334">
        <v>3</v>
      </c>
      <c r="E69" s="331"/>
      <c r="F69" s="331"/>
      <c r="G69" s="331"/>
    </row>
    <row r="70" spans="2:7" x14ac:dyDescent="0.25">
      <c r="B70" s="299"/>
      <c r="C70" s="292" t="s">
        <v>276</v>
      </c>
      <c r="D70" s="334">
        <v>2</v>
      </c>
      <c r="E70" s="331"/>
      <c r="F70" s="331"/>
      <c r="G70" s="331"/>
    </row>
    <row r="71" spans="2:7" x14ac:dyDescent="0.25">
      <c r="B71" s="299"/>
      <c r="C71" s="292" t="s">
        <v>278</v>
      </c>
      <c r="D71" s="334">
        <v>2</v>
      </c>
      <c r="E71" s="331"/>
      <c r="F71" s="331"/>
      <c r="G71" s="331"/>
    </row>
    <row r="72" spans="2:7" x14ac:dyDescent="0.25">
      <c r="B72" s="299"/>
      <c r="C72" s="292" t="s">
        <v>283</v>
      </c>
      <c r="D72" s="334">
        <v>1</v>
      </c>
      <c r="E72" s="331"/>
      <c r="F72" s="331"/>
      <c r="G72" s="331"/>
    </row>
    <row r="73" spans="2:7" x14ac:dyDescent="0.25">
      <c r="B73" s="299"/>
      <c r="C73" s="292" t="s">
        <v>288</v>
      </c>
      <c r="D73" s="334">
        <v>2</v>
      </c>
      <c r="E73" s="331"/>
      <c r="F73" s="331"/>
      <c r="G73" s="331"/>
    </row>
    <row r="74" spans="2:7" x14ac:dyDescent="0.25">
      <c r="B74" s="299"/>
      <c r="C74" s="292" t="s">
        <v>286</v>
      </c>
      <c r="D74" s="334">
        <v>3</v>
      </c>
      <c r="E74" s="331"/>
      <c r="F74" s="331"/>
      <c r="G74" s="331"/>
    </row>
    <row r="75" spans="2:7" x14ac:dyDescent="0.25">
      <c r="B75" s="299"/>
      <c r="C75" s="292" t="s">
        <v>291</v>
      </c>
      <c r="D75" s="334">
        <v>2</v>
      </c>
      <c r="E75" s="331"/>
      <c r="F75" s="331"/>
      <c r="G75" s="331"/>
    </row>
    <row r="76" spans="2:7" x14ac:dyDescent="0.25">
      <c r="B76" s="299"/>
      <c r="C76" s="292" t="s">
        <v>292</v>
      </c>
      <c r="D76" s="334">
        <v>1</v>
      </c>
      <c r="E76" s="331"/>
      <c r="F76" s="331"/>
      <c r="G76" s="331"/>
    </row>
    <row r="77" spans="2:7" x14ac:dyDescent="0.25">
      <c r="B77" s="300" t="s">
        <v>273</v>
      </c>
      <c r="C77" s="293"/>
      <c r="D77" s="333">
        <v>30</v>
      </c>
      <c r="E77" s="331"/>
      <c r="F77" s="331"/>
      <c r="G77" s="331"/>
    </row>
    <row r="78" spans="2:7" x14ac:dyDescent="0.25">
      <c r="B78" s="300">
        <v>7</v>
      </c>
      <c r="C78" s="294" t="s">
        <v>137</v>
      </c>
      <c r="D78" s="333">
        <v>1</v>
      </c>
      <c r="E78" s="331"/>
      <c r="F78" s="331"/>
      <c r="G78" s="331"/>
    </row>
    <row r="79" spans="2:7" x14ac:dyDescent="0.25">
      <c r="B79" s="299"/>
      <c r="C79" s="295" t="s">
        <v>75</v>
      </c>
      <c r="D79" s="334">
        <v>2</v>
      </c>
      <c r="E79" s="331"/>
      <c r="F79" s="331"/>
      <c r="G79" s="331"/>
    </row>
    <row r="80" spans="2:7" x14ac:dyDescent="0.25">
      <c r="B80" s="299"/>
      <c r="C80" s="295" t="s">
        <v>134</v>
      </c>
      <c r="D80" s="334">
        <v>2</v>
      </c>
      <c r="E80" s="331"/>
      <c r="F80" s="331"/>
      <c r="G80" s="331"/>
    </row>
    <row r="81" spans="2:7" x14ac:dyDescent="0.25">
      <c r="B81" s="299"/>
      <c r="C81" s="295" t="s">
        <v>92</v>
      </c>
      <c r="D81" s="334">
        <v>9</v>
      </c>
      <c r="E81" s="331"/>
      <c r="F81" s="331"/>
      <c r="G81" s="331"/>
    </row>
    <row r="82" spans="2:7" x14ac:dyDescent="0.25">
      <c r="B82" s="299"/>
      <c r="C82" s="295" t="s">
        <v>116</v>
      </c>
      <c r="D82" s="334">
        <v>15</v>
      </c>
      <c r="E82" s="331"/>
      <c r="F82" s="331"/>
      <c r="G82" s="331"/>
    </row>
    <row r="83" spans="2:7" x14ac:dyDescent="0.25">
      <c r="B83" s="299"/>
      <c r="C83" s="292" t="s">
        <v>284</v>
      </c>
      <c r="D83" s="334">
        <v>1</v>
      </c>
      <c r="E83" s="331"/>
      <c r="F83" s="331"/>
      <c r="G83" s="331"/>
    </row>
    <row r="84" spans="2:7" x14ac:dyDescent="0.25">
      <c r="B84" s="300" t="s">
        <v>274</v>
      </c>
      <c r="C84" s="293"/>
      <c r="D84" s="333">
        <v>30</v>
      </c>
      <c r="E84" s="331"/>
      <c r="F84" s="331"/>
      <c r="G84" s="331"/>
    </row>
    <row r="85" spans="2:7" x14ac:dyDescent="0.25">
      <c r="B85" s="301" t="s">
        <v>258</v>
      </c>
      <c r="C85" s="298"/>
      <c r="D85" s="335">
        <v>210</v>
      </c>
      <c r="E85" s="331"/>
      <c r="F85" s="331"/>
      <c r="G85" s="331"/>
    </row>
    <row r="86" spans="2:7" x14ac:dyDescent="0.25">
      <c r="B86" s="331"/>
    </row>
    <row r="87" spans="2:7" x14ac:dyDescent="0.25">
      <c r="B87" s="331"/>
    </row>
    <row r="88" spans="2:7" x14ac:dyDescent="0.25">
      <c r="B88" s="331"/>
    </row>
    <row r="89" spans="2:7" x14ac:dyDescent="0.25">
      <c r="B89" s="331"/>
    </row>
    <row r="90" spans="2:7" x14ac:dyDescent="0.25">
      <c r="B90" s="331"/>
    </row>
    <row r="91" spans="2:7" x14ac:dyDescent="0.25">
      <c r="B91" s="331"/>
    </row>
    <row r="92" spans="2:7" x14ac:dyDescent="0.25">
      <c r="B92" s="331"/>
    </row>
    <row r="93" spans="2:7" x14ac:dyDescent="0.25">
      <c r="B93" s="331"/>
    </row>
    <row r="94" spans="2:7" x14ac:dyDescent="0.25">
      <c r="B94" s="331"/>
    </row>
    <row r="95" spans="2:7" x14ac:dyDescent="0.25">
      <c r="B95" s="331"/>
    </row>
    <row r="96" spans="2:7" x14ac:dyDescent="0.25">
      <c r="B96" s="331"/>
    </row>
    <row r="97" spans="2:2" x14ac:dyDescent="0.25">
      <c r="B97" s="331"/>
    </row>
    <row r="98" spans="2:2" x14ac:dyDescent="0.25">
      <c r="B98" s="331"/>
    </row>
    <row r="99" spans="2:2" x14ac:dyDescent="0.25">
      <c r="B99" s="331"/>
    </row>
    <row r="100" spans="2:2" x14ac:dyDescent="0.25">
      <c r="B100" s="331"/>
    </row>
    <row r="101" spans="2:2" x14ac:dyDescent="0.25">
      <c r="B101" s="331"/>
    </row>
    <row r="102" spans="2:2" x14ac:dyDescent="0.25">
      <c r="B102" s="331"/>
    </row>
    <row r="103" spans="2:2" x14ac:dyDescent="0.25">
      <c r="B103" s="331"/>
    </row>
    <row r="104" spans="2:2" x14ac:dyDescent="0.25">
      <c r="B104" s="331"/>
    </row>
    <row r="105" spans="2:2" x14ac:dyDescent="0.25">
      <c r="B105" s="331"/>
    </row>
    <row r="106" spans="2:2" x14ac:dyDescent="0.25">
      <c r="B106" s="331"/>
    </row>
    <row r="107" spans="2:2" x14ac:dyDescent="0.25">
      <c r="B107" s="331"/>
    </row>
    <row r="108" spans="2:2" x14ac:dyDescent="0.25">
      <c r="B108" s="331"/>
    </row>
    <row r="109" spans="2:2" x14ac:dyDescent="0.25">
      <c r="B109" s="331"/>
    </row>
    <row r="110" spans="2:2" x14ac:dyDescent="0.25">
      <c r="B110" s="331"/>
    </row>
    <row r="111" spans="2:2" x14ac:dyDescent="0.25">
      <c r="B111" s="331"/>
    </row>
    <row r="112" spans="2:2" x14ac:dyDescent="0.25">
      <c r="B112" s="331"/>
    </row>
    <row r="113" spans="2:2" x14ac:dyDescent="0.25">
      <c r="B113" s="331"/>
    </row>
    <row r="114" spans="2:2" x14ac:dyDescent="0.25">
      <c r="B114" s="331"/>
    </row>
    <row r="115" spans="2:2" x14ac:dyDescent="0.25">
      <c r="B115" s="331"/>
    </row>
    <row r="116" spans="2:2" x14ac:dyDescent="0.25">
      <c r="B116" s="331"/>
    </row>
    <row r="117" spans="2:2" x14ac:dyDescent="0.25">
      <c r="B117" s="331"/>
    </row>
    <row r="118" spans="2:2" x14ac:dyDescent="0.25">
      <c r="B118" s="331"/>
    </row>
    <row r="119" spans="2:2" x14ac:dyDescent="0.25">
      <c r="B119" s="331"/>
    </row>
    <row r="120" spans="2:2" x14ac:dyDescent="0.25">
      <c r="B120" s="331"/>
    </row>
    <row r="121" spans="2:2" x14ac:dyDescent="0.25">
      <c r="B121" s="331"/>
    </row>
    <row r="122" spans="2:2" x14ac:dyDescent="0.25">
      <c r="B122" s="331"/>
    </row>
    <row r="123" spans="2:2" x14ac:dyDescent="0.25">
      <c r="B123" s="331"/>
    </row>
    <row r="124" spans="2:2" x14ac:dyDescent="0.25">
      <c r="B124" s="331"/>
    </row>
    <row r="125" spans="2:2" x14ac:dyDescent="0.25">
      <c r="B125" s="331"/>
    </row>
    <row r="126" spans="2:2" x14ac:dyDescent="0.25">
      <c r="B126" s="331"/>
    </row>
    <row r="127" spans="2:2" x14ac:dyDescent="0.25">
      <c r="B127" s="331"/>
    </row>
    <row r="128" spans="2:2" x14ac:dyDescent="0.25">
      <c r="B128" s="331"/>
    </row>
    <row r="129" spans="2:2" x14ac:dyDescent="0.25">
      <c r="B129" s="331"/>
    </row>
    <row r="130" spans="2:2" x14ac:dyDescent="0.25">
      <c r="B130" s="331"/>
    </row>
    <row r="131" spans="2:2" x14ac:dyDescent="0.25">
      <c r="B131" s="331"/>
    </row>
    <row r="132" spans="2:2" x14ac:dyDescent="0.25">
      <c r="B132" s="331"/>
    </row>
    <row r="133" spans="2:2" x14ac:dyDescent="0.25">
      <c r="B133" s="331"/>
    </row>
    <row r="134" spans="2:2" x14ac:dyDescent="0.25">
      <c r="B134" s="331"/>
    </row>
    <row r="135" spans="2:2" x14ac:dyDescent="0.25">
      <c r="B135" s="331"/>
    </row>
    <row r="136" spans="2:2" x14ac:dyDescent="0.25">
      <c r="B136" s="33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1BB634DBB82C144AAA90F69EF7DC131" ma:contentTypeVersion="2" ma:contentTypeDescription="Utwórz nowy dokument." ma:contentTypeScope="" ma:versionID="bed680982db2eaf9f0c61d9f34c0afd7">
  <xsd:schema xmlns:xsd="http://www.w3.org/2001/XMLSchema" xmlns:xs="http://www.w3.org/2001/XMLSchema" xmlns:p="http://schemas.microsoft.com/office/2006/metadata/properties" xmlns:ns2="b6cb41a6-39b2-4d17-ae7f-3b05ba1e85ab" targetNamespace="http://schemas.microsoft.com/office/2006/metadata/properties" ma:root="true" ma:fieldsID="748759610b628ee36a2de7c3e79db294" ns2:_="">
    <xsd:import namespace="b6cb41a6-39b2-4d17-ae7f-3b05ba1e85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cb41a6-39b2-4d17-ae7f-3b05ba1e85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F92A93-4C36-4F43-AC99-0AEA20D1D3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82734F-AC27-4A4C-A9F5-47AA19F18A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cb41a6-39b2-4d17-ae7f-3b05ba1e85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8EA602-9A49-45C1-8368-D2992E330DA2}">
  <ds:schemaRefs>
    <ds:schemaRef ds:uri="b6cb41a6-39b2-4d17-ae7f-3b05ba1e85ab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st stacj I st plan VIII</vt:lpstr>
      <vt:lpstr>PKT ECTS</vt:lpstr>
      <vt:lpstr>ECTS roboczy aktualny</vt:lpstr>
      <vt:lpstr>'PKT ECTS'!Obszar_wydruku</vt:lpstr>
      <vt:lpstr>'st stacj I st plan VIII'!Obszar_wydruku</vt:lpstr>
    </vt:vector>
  </TitlesOfParts>
  <Company>ATR - Bydgoszcz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Lucyna F.</dc:creator>
  <cp:lastModifiedBy>Biuro Rektora</cp:lastModifiedBy>
  <cp:lastPrinted>2020-05-05T08:39:23Z</cp:lastPrinted>
  <dcterms:created xsi:type="dcterms:W3CDTF">2005-11-04T08:43:51Z</dcterms:created>
  <dcterms:modified xsi:type="dcterms:W3CDTF">2020-06-08T10:50:28Z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0x010100B1BB634DBB82C144AAA90F69EF7DC131</vt:lpwstr>
  </property>
</Properties>
</file>